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D2_02 - Zpevněné plochy" sheetId="2" r:id="rId2"/>
    <sheet name="D2_03 - Kanalizace" sheetId="3" r:id="rId3"/>
    <sheet name="D2_05 - Sadové úpravy" sheetId="4" r:id="rId4"/>
    <sheet name="D2_22 - Přeložky a přípoj..." sheetId="5" r:id="rId5"/>
    <sheet name="D2_23 - Venkovní osvětlení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'D2_02 - Zpevněné plochy'!$C$130:$K$776</definedName>
    <definedName name="_xlnm.Print_Area" localSheetId="1">'D2_02 - Zpevněné plochy'!$C$4:$J$76,'D2_02 - Zpevněné plochy'!$C$82:$J$112,'D2_02 - Zpevněné plochy'!$C$118:$K$776</definedName>
    <definedName name="_xlnm.Print_Titles" localSheetId="1">'D2_02 - Zpevněné plochy'!$130:$130</definedName>
    <definedName name="_xlnm._FilterDatabase" localSheetId="2" hidden="1">'D2_03 - Kanalizace'!$C$119:$K$298</definedName>
    <definedName name="_xlnm.Print_Area" localSheetId="2">'D2_03 - Kanalizace'!$C$4:$J$76,'D2_03 - Kanalizace'!$C$82:$J$101,'D2_03 - Kanalizace'!$C$107:$K$298</definedName>
    <definedName name="_xlnm.Print_Titles" localSheetId="2">'D2_03 - Kanalizace'!$119:$119</definedName>
    <definedName name="_xlnm._FilterDatabase" localSheetId="3" hidden="1">'D2_05 - Sadové úpravy'!$C$118:$K$154</definedName>
    <definedName name="_xlnm.Print_Area" localSheetId="3">'D2_05 - Sadové úpravy'!$C$4:$J$76,'D2_05 - Sadové úpravy'!$C$82:$J$100,'D2_05 - Sadové úpravy'!$C$106:$K$154</definedName>
    <definedName name="_xlnm.Print_Titles" localSheetId="3">'D2_05 - Sadové úpravy'!$118:$118</definedName>
    <definedName name="_xlnm._FilterDatabase" localSheetId="4" hidden="1">'D2_22 - Přeložky a přípoj...'!$C$118:$K$218</definedName>
    <definedName name="_xlnm.Print_Area" localSheetId="4">'D2_22 - Přeložky a přípoj...'!$C$4:$J$76,'D2_22 - Přeložky a přípoj...'!$C$82:$J$100,'D2_22 - Přeložky a přípoj...'!$C$106:$K$218</definedName>
    <definedName name="_xlnm.Print_Titles" localSheetId="4">'D2_22 - Přeložky a přípoj...'!$118:$118</definedName>
    <definedName name="_xlnm._FilterDatabase" localSheetId="5" hidden="1">'D2_23 - Venkovní osvětlení'!$C$118:$K$245</definedName>
    <definedName name="_xlnm.Print_Area" localSheetId="5">'D2_23 - Venkovní osvětlení'!$C$4:$J$76,'D2_23 - Venkovní osvětlení'!$C$82:$J$100,'D2_23 - Venkovní osvětlení'!$C$106:$K$245</definedName>
    <definedName name="_xlnm.Print_Titles" localSheetId="5">'D2_23 - Venkovní osvětlení'!$118:$118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113"/>
  <c r="E7"/>
  <c r="E109"/>
  <c i="5" r="J37"/>
  <c r="J36"/>
  <c i="1" r="AY98"/>
  <c i="5" r="J35"/>
  <c i="1" r="AX98"/>
  <c i="5"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4" r="J37"/>
  <c r="J36"/>
  <c i="1" r="AY97"/>
  <c i="4" r="J35"/>
  <c i="1" r="AX97"/>
  <c i="4"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1"/>
  <c r="BH121"/>
  <c r="BG121"/>
  <c r="BF121"/>
  <c r="T121"/>
  <c r="T120"/>
  <c r="R121"/>
  <c r="R120"/>
  <c r="P121"/>
  <c r="P120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3" r="J37"/>
  <c r="J36"/>
  <c i="1" r="AY96"/>
  <c i="3" r="J35"/>
  <c i="1" r="AX96"/>
  <c i="3" r="BI297"/>
  <c r="BH297"/>
  <c r="BG297"/>
  <c r="BF297"/>
  <c r="T297"/>
  <c r="T296"/>
  <c r="R297"/>
  <c r="R296"/>
  <c r="P297"/>
  <c r="P296"/>
  <c r="BI292"/>
  <c r="BH292"/>
  <c r="BG292"/>
  <c r="BF292"/>
  <c r="T292"/>
  <c r="R292"/>
  <c r="P292"/>
  <c r="BI288"/>
  <c r="BH288"/>
  <c r="BG288"/>
  <c r="BF288"/>
  <c r="T288"/>
  <c r="R288"/>
  <c r="P288"/>
  <c r="BI287"/>
  <c r="BH287"/>
  <c r="BG287"/>
  <c r="BF287"/>
  <c r="T287"/>
  <c r="R287"/>
  <c r="P287"/>
  <c r="BI282"/>
  <c r="BH282"/>
  <c r="BG282"/>
  <c r="BF282"/>
  <c r="T282"/>
  <c r="R282"/>
  <c r="P282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7"/>
  <c r="BH257"/>
  <c r="BG257"/>
  <c r="BF257"/>
  <c r="T257"/>
  <c r="R257"/>
  <c r="P257"/>
  <c r="BI250"/>
  <c r="BH250"/>
  <c r="BG250"/>
  <c r="BF250"/>
  <c r="T250"/>
  <c r="R250"/>
  <c r="P250"/>
  <c r="BI248"/>
  <c r="BH248"/>
  <c r="BG248"/>
  <c r="BF248"/>
  <c r="T248"/>
  <c r="R248"/>
  <c r="P248"/>
  <c r="BI241"/>
  <c r="BH241"/>
  <c r="BG241"/>
  <c r="BF241"/>
  <c r="T241"/>
  <c r="R241"/>
  <c r="P241"/>
  <c r="BI234"/>
  <c r="BH234"/>
  <c r="BG234"/>
  <c r="BF234"/>
  <c r="T234"/>
  <c r="R234"/>
  <c r="P234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4"/>
  <c r="BH214"/>
  <c r="BG214"/>
  <c r="BF214"/>
  <c r="T214"/>
  <c r="R214"/>
  <c r="P214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7"/>
  <c r="BH187"/>
  <c r="BG187"/>
  <c r="BF187"/>
  <c r="T187"/>
  <c r="R187"/>
  <c r="P187"/>
  <c r="BI182"/>
  <c r="BH182"/>
  <c r="BG182"/>
  <c r="BF182"/>
  <c r="T182"/>
  <c r="R182"/>
  <c r="P182"/>
  <c r="BI174"/>
  <c r="BH174"/>
  <c r="BG174"/>
  <c r="BF174"/>
  <c r="T174"/>
  <c r="R174"/>
  <c r="P174"/>
  <c r="BI166"/>
  <c r="BH166"/>
  <c r="BG166"/>
  <c r="BF166"/>
  <c r="T166"/>
  <c r="R166"/>
  <c r="P166"/>
  <c r="BI164"/>
  <c r="BH164"/>
  <c r="BG164"/>
  <c r="BF164"/>
  <c r="T164"/>
  <c r="R164"/>
  <c r="P164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44"/>
  <c r="BH144"/>
  <c r="BG144"/>
  <c r="BF144"/>
  <c r="T144"/>
  <c r="R144"/>
  <c r="P144"/>
  <c r="BI137"/>
  <c r="BH137"/>
  <c r="BG137"/>
  <c r="BF137"/>
  <c r="T137"/>
  <c r="R137"/>
  <c r="P137"/>
  <c r="BI130"/>
  <c r="BH130"/>
  <c r="BG130"/>
  <c r="BF130"/>
  <c r="T130"/>
  <c r="R130"/>
  <c r="P130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602"/>
  <c r="J37"/>
  <c r="J36"/>
  <c i="1" r="AY95"/>
  <c i="2" r="J35"/>
  <c i="1" r="AX95"/>
  <c i="2" r="BI775"/>
  <c r="BH775"/>
  <c r="BG775"/>
  <c r="BF775"/>
  <c r="T775"/>
  <c r="R775"/>
  <c r="P775"/>
  <c r="BI767"/>
  <c r="BH767"/>
  <c r="BG767"/>
  <c r="BF767"/>
  <c r="T767"/>
  <c r="R767"/>
  <c r="P767"/>
  <c r="BI763"/>
  <c r="BH763"/>
  <c r="BG763"/>
  <c r="BF763"/>
  <c r="T763"/>
  <c r="R763"/>
  <c r="P763"/>
  <c r="BI755"/>
  <c r="BH755"/>
  <c r="BG755"/>
  <c r="BF755"/>
  <c r="T755"/>
  <c r="R755"/>
  <c r="P755"/>
  <c r="BI752"/>
  <c r="BH752"/>
  <c r="BG752"/>
  <c r="BF752"/>
  <c r="T752"/>
  <c r="R752"/>
  <c r="P752"/>
  <c r="BI746"/>
  <c r="BH746"/>
  <c r="BG746"/>
  <c r="BF746"/>
  <c r="T746"/>
  <c r="R746"/>
  <c r="P746"/>
  <c r="BI740"/>
  <c r="BH740"/>
  <c r="BG740"/>
  <c r="BF740"/>
  <c r="T740"/>
  <c r="R740"/>
  <c r="P740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4"/>
  <c r="BH724"/>
  <c r="BG724"/>
  <c r="BF724"/>
  <c r="T724"/>
  <c r="R724"/>
  <c r="P724"/>
  <c r="BI720"/>
  <c r="BH720"/>
  <c r="BG720"/>
  <c r="BF720"/>
  <c r="T720"/>
  <c r="T719"/>
  <c r="R720"/>
  <c r="R719"/>
  <c r="P720"/>
  <c r="P719"/>
  <c r="BI718"/>
  <c r="BH718"/>
  <c r="BG718"/>
  <c r="BF718"/>
  <c r="T718"/>
  <c r="R718"/>
  <c r="P718"/>
  <c r="BI712"/>
  <c r="BH712"/>
  <c r="BG712"/>
  <c r="BF712"/>
  <c r="T712"/>
  <c r="R712"/>
  <c r="P712"/>
  <c r="BI711"/>
  <c r="BH711"/>
  <c r="BG711"/>
  <c r="BF711"/>
  <c r="T711"/>
  <c r="R711"/>
  <c r="P711"/>
  <c r="BI706"/>
  <c r="BH706"/>
  <c r="BG706"/>
  <c r="BF706"/>
  <c r="T706"/>
  <c r="R706"/>
  <c r="P706"/>
  <c r="BI705"/>
  <c r="BH705"/>
  <c r="BG705"/>
  <c r="BF705"/>
  <c r="T705"/>
  <c r="R705"/>
  <c r="P705"/>
  <c r="BI700"/>
  <c r="BH700"/>
  <c r="BG700"/>
  <c r="BF700"/>
  <c r="T700"/>
  <c r="R700"/>
  <c r="P700"/>
  <c r="BI696"/>
  <c r="BH696"/>
  <c r="BG696"/>
  <c r="BF696"/>
  <c r="T696"/>
  <c r="R696"/>
  <c r="P696"/>
  <c r="BI694"/>
  <c r="BH694"/>
  <c r="BG694"/>
  <c r="BF694"/>
  <c r="T694"/>
  <c r="R694"/>
  <c r="P694"/>
  <c r="BI690"/>
  <c r="BH690"/>
  <c r="BG690"/>
  <c r="BF690"/>
  <c r="T690"/>
  <c r="R690"/>
  <c r="P690"/>
  <c r="BI686"/>
  <c r="BH686"/>
  <c r="BG686"/>
  <c r="BF686"/>
  <c r="T686"/>
  <c r="R686"/>
  <c r="P686"/>
  <c r="BI681"/>
  <c r="BH681"/>
  <c r="BG681"/>
  <c r="BF681"/>
  <c r="T681"/>
  <c r="R681"/>
  <c r="P681"/>
  <c r="BI676"/>
  <c r="BH676"/>
  <c r="BG676"/>
  <c r="BF676"/>
  <c r="T676"/>
  <c r="R676"/>
  <c r="P676"/>
  <c r="BI670"/>
  <c r="BH670"/>
  <c r="BG670"/>
  <c r="BF670"/>
  <c r="T670"/>
  <c r="R670"/>
  <c r="P670"/>
  <c r="BI665"/>
  <c r="BH665"/>
  <c r="BG665"/>
  <c r="BF665"/>
  <c r="T665"/>
  <c r="R665"/>
  <c r="P665"/>
  <c r="BI663"/>
  <c r="BH663"/>
  <c r="BG663"/>
  <c r="BF663"/>
  <c r="T663"/>
  <c r="R663"/>
  <c r="P663"/>
  <c r="BI658"/>
  <c r="BH658"/>
  <c r="BG658"/>
  <c r="BF658"/>
  <c r="T658"/>
  <c r="R658"/>
  <c r="P658"/>
  <c r="BI656"/>
  <c r="BH656"/>
  <c r="BG656"/>
  <c r="BF656"/>
  <c r="T656"/>
  <c r="R656"/>
  <c r="P656"/>
  <c r="BI651"/>
  <c r="BH651"/>
  <c r="BG651"/>
  <c r="BF651"/>
  <c r="T651"/>
  <c r="R651"/>
  <c r="P651"/>
  <c r="BI646"/>
  <c r="BH646"/>
  <c r="BG646"/>
  <c r="BF646"/>
  <c r="T646"/>
  <c r="R646"/>
  <c r="P646"/>
  <c r="BI641"/>
  <c r="BH641"/>
  <c r="BG641"/>
  <c r="BF641"/>
  <c r="T641"/>
  <c r="R641"/>
  <c r="P641"/>
  <c r="BI637"/>
  <c r="BH637"/>
  <c r="BG637"/>
  <c r="BF637"/>
  <c r="T637"/>
  <c r="R637"/>
  <c r="P637"/>
  <c r="BI632"/>
  <c r="BH632"/>
  <c r="BG632"/>
  <c r="BF632"/>
  <c r="T632"/>
  <c r="R632"/>
  <c r="P632"/>
  <c r="BI627"/>
  <c r="BH627"/>
  <c r="BG627"/>
  <c r="BF627"/>
  <c r="T627"/>
  <c r="R627"/>
  <c r="P627"/>
  <c r="BI624"/>
  <c r="BH624"/>
  <c r="BG624"/>
  <c r="BF624"/>
  <c r="T624"/>
  <c r="R624"/>
  <c r="P624"/>
  <c r="BI620"/>
  <c r="BH620"/>
  <c r="BG620"/>
  <c r="BF620"/>
  <c r="T620"/>
  <c r="R620"/>
  <c r="P620"/>
  <c r="BI616"/>
  <c r="BH616"/>
  <c r="BG616"/>
  <c r="BF616"/>
  <c r="T616"/>
  <c r="R616"/>
  <c r="P616"/>
  <c r="BI609"/>
  <c r="BH609"/>
  <c r="BG609"/>
  <c r="BF609"/>
  <c r="T609"/>
  <c r="R609"/>
  <c r="P609"/>
  <c r="BI604"/>
  <c r="BH604"/>
  <c r="BG604"/>
  <c r="BF604"/>
  <c r="T604"/>
  <c r="R604"/>
  <c r="P604"/>
  <c r="J106"/>
  <c r="BI593"/>
  <c r="BH593"/>
  <c r="BG593"/>
  <c r="BF593"/>
  <c r="T593"/>
  <c r="R593"/>
  <c r="P593"/>
  <c r="BI592"/>
  <c r="BH592"/>
  <c r="BG592"/>
  <c r="BF592"/>
  <c r="T592"/>
  <c r="R592"/>
  <c r="P592"/>
  <c r="BI588"/>
  <c r="BH588"/>
  <c r="BG588"/>
  <c r="BF588"/>
  <c r="T588"/>
  <c r="R588"/>
  <c r="P588"/>
  <c r="BI580"/>
  <c r="BH580"/>
  <c r="BG580"/>
  <c r="BF580"/>
  <c r="T580"/>
  <c r="R580"/>
  <c r="P580"/>
  <c r="BI577"/>
  <c r="BH577"/>
  <c r="BG577"/>
  <c r="BF577"/>
  <c r="T577"/>
  <c r="R577"/>
  <c r="P577"/>
  <c r="BI571"/>
  <c r="BH571"/>
  <c r="BG571"/>
  <c r="BF571"/>
  <c r="T571"/>
  <c r="R571"/>
  <c r="P571"/>
  <c r="BI565"/>
  <c r="BH565"/>
  <c r="BG565"/>
  <c r="BF565"/>
  <c r="T565"/>
  <c r="R565"/>
  <c r="P565"/>
  <c r="BI555"/>
  <c r="BH555"/>
  <c r="BG555"/>
  <c r="BF555"/>
  <c r="T555"/>
  <c r="R555"/>
  <c r="P555"/>
  <c r="BI548"/>
  <c r="BH548"/>
  <c r="BG548"/>
  <c r="BF548"/>
  <c r="T548"/>
  <c r="R548"/>
  <c r="P548"/>
  <c r="BI542"/>
  <c r="BH542"/>
  <c r="BG542"/>
  <c r="BF542"/>
  <c r="T542"/>
  <c r="R542"/>
  <c r="P542"/>
  <c r="BI540"/>
  <c r="BH540"/>
  <c r="BG540"/>
  <c r="BF540"/>
  <c r="T540"/>
  <c r="R540"/>
  <c r="P540"/>
  <c r="BI535"/>
  <c r="BH535"/>
  <c r="BG535"/>
  <c r="BF535"/>
  <c r="T535"/>
  <c r="R535"/>
  <c r="P535"/>
  <c r="BI527"/>
  <c r="BH527"/>
  <c r="BG527"/>
  <c r="BF527"/>
  <c r="T527"/>
  <c r="R527"/>
  <c r="P527"/>
  <c r="BI521"/>
  <c r="BH521"/>
  <c r="BG521"/>
  <c r="BF521"/>
  <c r="T521"/>
  <c r="R521"/>
  <c r="P521"/>
  <c r="BI515"/>
  <c r="BH515"/>
  <c r="BG515"/>
  <c r="BF515"/>
  <c r="T515"/>
  <c r="R515"/>
  <c r="P515"/>
  <c r="BI509"/>
  <c r="BH509"/>
  <c r="BG509"/>
  <c r="BF509"/>
  <c r="T509"/>
  <c r="R509"/>
  <c r="P509"/>
  <c r="BI503"/>
  <c r="BH503"/>
  <c r="BG503"/>
  <c r="BF503"/>
  <c r="T503"/>
  <c r="R503"/>
  <c r="P503"/>
  <c r="BI497"/>
  <c r="BH497"/>
  <c r="BG497"/>
  <c r="BF497"/>
  <c r="T497"/>
  <c r="R497"/>
  <c r="P497"/>
  <c r="BI489"/>
  <c r="BH489"/>
  <c r="BG489"/>
  <c r="BF489"/>
  <c r="T489"/>
  <c r="R489"/>
  <c r="P489"/>
  <c r="BI487"/>
  <c r="BH487"/>
  <c r="BG487"/>
  <c r="BF487"/>
  <c r="T487"/>
  <c r="R487"/>
  <c r="P487"/>
  <c r="BI475"/>
  <c r="BH475"/>
  <c r="BG475"/>
  <c r="BF475"/>
  <c r="T475"/>
  <c r="R475"/>
  <c r="P475"/>
  <c r="BI462"/>
  <c r="BH462"/>
  <c r="BG462"/>
  <c r="BF462"/>
  <c r="T462"/>
  <c r="R462"/>
  <c r="P462"/>
  <c r="BI456"/>
  <c r="BH456"/>
  <c r="BG456"/>
  <c r="BF456"/>
  <c r="T456"/>
  <c r="R456"/>
  <c r="P456"/>
  <c r="BI450"/>
  <c r="BH450"/>
  <c r="BG450"/>
  <c r="BF450"/>
  <c r="T450"/>
  <c r="R450"/>
  <c r="P450"/>
  <c r="BI443"/>
  <c r="BH443"/>
  <c r="BG443"/>
  <c r="BF443"/>
  <c r="T443"/>
  <c r="R443"/>
  <c r="P443"/>
  <c r="BI441"/>
  <c r="BH441"/>
  <c r="BG441"/>
  <c r="BF441"/>
  <c r="T441"/>
  <c r="R441"/>
  <c r="P441"/>
  <c r="BI435"/>
  <c r="BH435"/>
  <c r="BG435"/>
  <c r="BF435"/>
  <c r="T435"/>
  <c r="R435"/>
  <c r="P435"/>
  <c r="BI429"/>
  <c r="BH429"/>
  <c r="BG429"/>
  <c r="BF429"/>
  <c r="T429"/>
  <c r="R429"/>
  <c r="P429"/>
  <c r="BI422"/>
  <c r="BH422"/>
  <c r="BG422"/>
  <c r="BF422"/>
  <c r="T422"/>
  <c r="R422"/>
  <c r="P422"/>
  <c r="BI416"/>
  <c r="BH416"/>
  <c r="BG416"/>
  <c r="BF416"/>
  <c r="T416"/>
  <c r="R416"/>
  <c r="P416"/>
  <c r="BI414"/>
  <c r="BH414"/>
  <c r="BG414"/>
  <c r="BF414"/>
  <c r="T414"/>
  <c r="R414"/>
  <c r="P414"/>
  <c r="BI408"/>
  <c r="BH408"/>
  <c r="BG408"/>
  <c r="BF408"/>
  <c r="T408"/>
  <c r="R408"/>
  <c r="P408"/>
  <c r="BI407"/>
  <c r="BH407"/>
  <c r="BG407"/>
  <c r="BF407"/>
  <c r="T407"/>
  <c r="R407"/>
  <c r="P407"/>
  <c r="BI401"/>
  <c r="BH401"/>
  <c r="BG401"/>
  <c r="BF401"/>
  <c r="T401"/>
  <c r="R401"/>
  <c r="P401"/>
  <c r="BI396"/>
  <c r="BH396"/>
  <c r="BG396"/>
  <c r="BF396"/>
  <c r="T396"/>
  <c r="R396"/>
  <c r="P396"/>
  <c r="BI387"/>
  <c r="BH387"/>
  <c r="BG387"/>
  <c r="BF387"/>
  <c r="T387"/>
  <c r="R387"/>
  <c r="P387"/>
  <c r="BI381"/>
  <c r="BH381"/>
  <c r="BG381"/>
  <c r="BF381"/>
  <c r="T381"/>
  <c r="R381"/>
  <c r="P381"/>
  <c r="BI375"/>
  <c r="BH375"/>
  <c r="BG375"/>
  <c r="BF375"/>
  <c r="T375"/>
  <c r="R375"/>
  <c r="P375"/>
  <c r="BI367"/>
  <c r="BH367"/>
  <c r="BG367"/>
  <c r="BF367"/>
  <c r="T367"/>
  <c r="R367"/>
  <c r="P367"/>
  <c r="BI357"/>
  <c r="BH357"/>
  <c r="BG357"/>
  <c r="BF357"/>
  <c r="T357"/>
  <c r="R357"/>
  <c r="P357"/>
  <c r="BI338"/>
  <c r="BH338"/>
  <c r="BG338"/>
  <c r="BF338"/>
  <c r="T338"/>
  <c r="R338"/>
  <c r="P338"/>
  <c r="BI318"/>
  <c r="BH318"/>
  <c r="BG318"/>
  <c r="BF318"/>
  <c r="T318"/>
  <c r="R318"/>
  <c r="P318"/>
  <c r="BI315"/>
  <c r="BH315"/>
  <c r="BG315"/>
  <c r="BF315"/>
  <c r="T315"/>
  <c r="R315"/>
  <c r="P315"/>
  <c r="BI309"/>
  <c r="BH309"/>
  <c r="BG309"/>
  <c r="BF309"/>
  <c r="T309"/>
  <c r="R309"/>
  <c r="P309"/>
  <c r="BI303"/>
  <c r="BH303"/>
  <c r="BG303"/>
  <c r="BF303"/>
  <c r="T303"/>
  <c r="R303"/>
  <c r="P303"/>
  <c r="BI297"/>
  <c r="BH297"/>
  <c r="BG297"/>
  <c r="BF297"/>
  <c r="T297"/>
  <c r="R297"/>
  <c r="P297"/>
  <c r="BI291"/>
  <c r="BH291"/>
  <c r="BG291"/>
  <c r="BF291"/>
  <c r="T291"/>
  <c r="R291"/>
  <c r="P291"/>
  <c r="BI286"/>
  <c r="BH286"/>
  <c r="BG286"/>
  <c r="BF286"/>
  <c r="T286"/>
  <c r="R286"/>
  <c r="P286"/>
  <c r="BI281"/>
  <c r="BH281"/>
  <c r="BG281"/>
  <c r="BF281"/>
  <c r="T281"/>
  <c r="R281"/>
  <c r="P281"/>
  <c r="BI276"/>
  <c r="BH276"/>
  <c r="BG276"/>
  <c r="BF276"/>
  <c r="T276"/>
  <c r="R276"/>
  <c r="P276"/>
  <c r="BI268"/>
  <c r="BH268"/>
  <c r="BG268"/>
  <c r="BF268"/>
  <c r="T268"/>
  <c r="R268"/>
  <c r="P268"/>
  <c r="BI263"/>
  <c r="BH263"/>
  <c r="BG263"/>
  <c r="BF263"/>
  <c r="T263"/>
  <c r="R263"/>
  <c r="P263"/>
  <c r="BI258"/>
  <c r="BH258"/>
  <c r="BG258"/>
  <c r="BF258"/>
  <c r="T258"/>
  <c r="R258"/>
  <c r="P258"/>
  <c r="BI252"/>
  <c r="BH252"/>
  <c r="BG252"/>
  <c r="BF252"/>
  <c r="T252"/>
  <c r="R252"/>
  <c r="P252"/>
  <c r="BI244"/>
  <c r="BH244"/>
  <c r="BG244"/>
  <c r="BF244"/>
  <c r="T244"/>
  <c r="R244"/>
  <c r="P244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0"/>
  <c r="BH220"/>
  <c r="BG220"/>
  <c r="BF220"/>
  <c r="T220"/>
  <c r="R220"/>
  <c r="P220"/>
  <c r="BI201"/>
  <c r="BH201"/>
  <c r="BG201"/>
  <c r="BF201"/>
  <c r="T201"/>
  <c r="R201"/>
  <c r="P201"/>
  <c r="BI194"/>
  <c r="BH194"/>
  <c r="BG194"/>
  <c r="BF194"/>
  <c r="T194"/>
  <c r="R194"/>
  <c r="P194"/>
  <c r="BI188"/>
  <c r="BH188"/>
  <c r="BG188"/>
  <c r="BF188"/>
  <c r="T188"/>
  <c r="R188"/>
  <c r="P188"/>
  <c r="BI179"/>
  <c r="BH179"/>
  <c r="BG179"/>
  <c r="BF179"/>
  <c r="T179"/>
  <c r="R179"/>
  <c r="P179"/>
  <c r="BI165"/>
  <c r="BH165"/>
  <c r="BG165"/>
  <c r="BF165"/>
  <c r="T165"/>
  <c r="R165"/>
  <c r="P165"/>
  <c r="BI159"/>
  <c r="BH159"/>
  <c r="BG159"/>
  <c r="BF159"/>
  <c r="T159"/>
  <c r="R159"/>
  <c r="P159"/>
  <c r="BI147"/>
  <c r="BH147"/>
  <c r="BG147"/>
  <c r="BF147"/>
  <c r="T147"/>
  <c r="R147"/>
  <c r="P147"/>
  <c r="BI139"/>
  <c r="BH139"/>
  <c r="BG139"/>
  <c r="BF139"/>
  <c r="T139"/>
  <c r="R139"/>
  <c r="P139"/>
  <c r="BI134"/>
  <c r="BH134"/>
  <c r="BG134"/>
  <c r="BF134"/>
  <c r="T134"/>
  <c r="R134"/>
  <c r="P134"/>
  <c r="J128"/>
  <c r="J127"/>
  <c r="F127"/>
  <c r="F125"/>
  <c r="E123"/>
  <c r="J92"/>
  <c r="J91"/>
  <c r="F91"/>
  <c r="F89"/>
  <c r="E87"/>
  <c r="J18"/>
  <c r="E18"/>
  <c r="F128"/>
  <c r="J17"/>
  <c r="J12"/>
  <c r="J89"/>
  <c r="E7"/>
  <c r="E121"/>
  <c i="1" r="L90"/>
  <c r="AM90"/>
  <c r="AM89"/>
  <c r="L89"/>
  <c r="AM87"/>
  <c r="L87"/>
  <c r="L85"/>
  <c r="L84"/>
  <c i="2" r="J188"/>
  <c r="BK134"/>
  <c r="J542"/>
  <c r="BK535"/>
  <c r="BK521"/>
  <c r="J515"/>
  <c r="F36"/>
  <c r="BK276"/>
  <c r="J263"/>
  <c r="J252"/>
  <c r="J238"/>
  <c r="J220"/>
  <c r="BK194"/>
  <c r="BK165"/>
  <c r="J159"/>
  <c r="BK503"/>
  <c r="BK497"/>
  <c r="J487"/>
  <c r="J450"/>
  <c i="1" r="AS94"/>
  <c i="3" r="BK219"/>
  <c r="BK159"/>
  <c r="BK214"/>
  <c r="J182"/>
  <c r="BK282"/>
  <c r="J250"/>
  <c r="BK234"/>
  <c r="BK200"/>
  <c r="J151"/>
  <c r="J123"/>
  <c r="J282"/>
  <c r="J263"/>
  <c r="J214"/>
  <c r="BK182"/>
  <c r="BK164"/>
  <c r="J144"/>
  <c i="4" r="BK126"/>
  <c r="BK151"/>
  <c i="5" r="BK216"/>
  <c r="BK183"/>
  <c r="BK171"/>
  <c r="J162"/>
  <c r="BK140"/>
  <c r="J195"/>
  <c r="J165"/>
  <c r="BK148"/>
  <c r="J126"/>
  <c r="J198"/>
  <c r="J156"/>
  <c r="J142"/>
  <c r="BK126"/>
  <c r="J204"/>
  <c r="BK186"/>
  <c r="J152"/>
  <c r="J122"/>
  <c i="6" r="J216"/>
  <c r="BK207"/>
  <c r="BK176"/>
  <c r="J154"/>
  <c r="J140"/>
  <c r="J126"/>
  <c r="BK240"/>
  <c r="J190"/>
  <c r="BK182"/>
  <c r="BK164"/>
  <c r="BK137"/>
  <c r="J225"/>
  <c r="J204"/>
  <c r="J186"/>
  <c r="J168"/>
  <c r="BK158"/>
  <c r="J135"/>
  <c r="J240"/>
  <c r="BK213"/>
  <c r="BK188"/>
  <c r="J171"/>
  <c r="J156"/>
  <c r="BK150"/>
  <c r="BK135"/>
  <c i="2" r="BK159"/>
  <c r="J139"/>
  <c r="BK542"/>
  <c r="J540"/>
  <c r="BK527"/>
  <c r="J521"/>
  <c r="BK509"/>
  <c r="BK775"/>
  <c r="BK767"/>
  <c r="BK763"/>
  <c r="BK755"/>
  <c r="BK752"/>
  <c r="BK746"/>
  <c r="BK740"/>
  <c r="BK734"/>
  <c r="J732"/>
  <c r="J730"/>
  <c r="J724"/>
  <c r="BK720"/>
  <c r="BK718"/>
  <c r="BK712"/>
  <c r="J711"/>
  <c r="J706"/>
  <c r="J705"/>
  <c r="J700"/>
  <c r="J696"/>
  <c r="J694"/>
  <c r="J690"/>
  <c r="J686"/>
  <c r="J681"/>
  <c r="BK670"/>
  <c r="BK665"/>
  <c r="J663"/>
  <c r="BK656"/>
  <c r="J651"/>
  <c r="BK641"/>
  <c r="BK637"/>
  <c r="J632"/>
  <c r="BK624"/>
  <c r="J620"/>
  <c r="J616"/>
  <c r="BK604"/>
  <c r="J593"/>
  <c r="J592"/>
  <c r="J580"/>
  <c r="BK571"/>
  <c r="J565"/>
  <c r="BK232"/>
  <c r="J489"/>
  <c r="BK475"/>
  <c r="J443"/>
  <c r="J435"/>
  <c r="BK422"/>
  <c r="J416"/>
  <c r="BK408"/>
  <c r="J407"/>
  <c r="J401"/>
  <c r="J387"/>
  <c r="BK375"/>
  <c r="BK367"/>
  <c r="J357"/>
  <c r="BK318"/>
  <c r="J315"/>
  <c r="BK303"/>
  <c r="J297"/>
  <c r="BK286"/>
  <c r="BK281"/>
  <c r="BK268"/>
  <c r="BK263"/>
  <c r="BK252"/>
  <c r="J244"/>
  <c r="J226"/>
  <c r="BK201"/>
  <c r="BK188"/>
  <c r="BK147"/>
  <c i="3" r="BK287"/>
  <c r="BK250"/>
  <c r="BK227"/>
  <c r="BK204"/>
  <c r="BK192"/>
  <c r="J287"/>
  <c r="BK257"/>
  <c r="J248"/>
  <c r="J204"/>
  <c r="J157"/>
  <c r="BK130"/>
  <c r="BK288"/>
  <c r="BK268"/>
  <c r="J234"/>
  <c r="J137"/>
  <c i="4" r="BK149"/>
  <c r="BK131"/>
  <c r="J153"/>
  <c r="J143"/>
  <c r="J137"/>
  <c r="BK127"/>
  <c r="J145"/>
  <c r="J129"/>
  <c r="BK121"/>
  <c r="J139"/>
  <c i="5" r="J210"/>
  <c r="BK189"/>
  <c r="J177"/>
  <c r="BK165"/>
  <c r="BK142"/>
  <c r="BK129"/>
  <c r="BK210"/>
  <c r="BK177"/>
  <c r="J159"/>
  <c r="BK136"/>
  <c r="J207"/>
  <c r="J183"/>
  <c r="BK146"/>
  <c r="J140"/>
  <c r="BK124"/>
  <c r="J201"/>
  <c r="BK180"/>
  <c r="J150"/>
  <c r="J124"/>
  <c i="6" r="BK225"/>
  <c r="J210"/>
  <c r="BK186"/>
  <c r="J158"/>
  <c r="BK132"/>
  <c r="BK122"/>
  <c r="J243"/>
  <c r="BK222"/>
  <c r="J201"/>
  <c r="BK189"/>
  <c r="J178"/>
  <c r="J128"/>
  <c r="J222"/>
  <c r="BK201"/>
  <c r="BK190"/>
  <c r="J174"/>
  <c r="J164"/>
  <c r="J150"/>
  <c r="J124"/>
  <c r="J234"/>
  <c r="J219"/>
  <c r="J192"/>
  <c r="J182"/>
  <c r="BK168"/>
  <c r="BK152"/>
  <c r="J146"/>
  <c r="J130"/>
  <c i="2" r="BK179"/>
  <c r="J147"/>
  <c r="BK548"/>
  <c r="BK540"/>
  <c r="J535"/>
  <c r="J527"/>
  <c r="BK515"/>
  <c r="J509"/>
  <c r="J775"/>
  <c r="J767"/>
  <c r="J763"/>
  <c r="J755"/>
  <c r="J752"/>
  <c r="J746"/>
  <c r="J740"/>
  <c r="J734"/>
  <c r="BK732"/>
  <c r="BK730"/>
  <c r="BK724"/>
  <c r="J720"/>
  <c r="J718"/>
  <c r="J712"/>
  <c r="BK711"/>
  <c r="BK706"/>
  <c r="BK705"/>
  <c r="BK700"/>
  <c r="BK696"/>
  <c r="BK694"/>
  <c r="BK690"/>
  <c r="BK686"/>
  <c r="BK681"/>
  <c r="BK676"/>
  <c r="J670"/>
  <c r="J665"/>
  <c r="BK663"/>
  <c r="J658"/>
  <c r="BK651"/>
  <c r="BK646"/>
  <c r="J641"/>
  <c r="BK632"/>
  <c r="J627"/>
  <c r="BK620"/>
  <c r="BK609"/>
  <c r="J604"/>
  <c r="BK592"/>
  <c r="J588"/>
  <c r="BK577"/>
  <c r="J571"/>
  <c r="BK555"/>
  <c r="BK226"/>
  <c r="BK462"/>
  <c r="BK450"/>
  <c r="J441"/>
  <c r="BK429"/>
  <c r="J422"/>
  <c r="BK414"/>
  <c r="BK407"/>
  <c r="BK401"/>
  <c r="J396"/>
  <c r="BK381"/>
  <c r="J375"/>
  <c r="J367"/>
  <c r="BK338"/>
  <c r="BK315"/>
  <c r="BK309"/>
  <c r="J303"/>
  <c r="BK291"/>
  <c r="J286"/>
  <c r="J276"/>
  <c r="J258"/>
  <c r="BK244"/>
  <c r="J232"/>
  <c r="J201"/>
  <c r="J179"/>
  <c r="BK139"/>
  <c r="J503"/>
  <c r="BK489"/>
  <c r="J462"/>
  <c r="BK441"/>
  <c i="3" r="J292"/>
  <c r="J288"/>
  <c r="J272"/>
  <c r="J241"/>
  <c r="BK208"/>
  <c r="BK151"/>
  <c r="J196"/>
  <c r="J166"/>
  <c r="BK272"/>
  <c r="J227"/>
  <c r="J192"/>
  <c r="BK137"/>
  <c r="BK292"/>
  <c r="J257"/>
  <c r="J208"/>
  <c r="BK196"/>
  <c r="BK166"/>
  <c r="BK157"/>
  <c r="BK123"/>
  <c i="4" r="BK135"/>
  <c r="BK128"/>
  <c r="J121"/>
  <c r="BK145"/>
  <c r="BK139"/>
  <c r="BK129"/>
  <c r="J151"/>
  <c r="J141"/>
  <c r="J128"/>
  <c r="J125"/>
  <c r="J149"/>
  <c r="J131"/>
  <c i="5" r="J192"/>
  <c r="J180"/>
  <c r="J168"/>
  <c r="BK152"/>
  <c r="BK134"/>
  <c r="BK213"/>
  <c r="J189"/>
  <c r="BK156"/>
  <c r="J144"/>
  <c r="J134"/>
  <c r="BK204"/>
  <c r="BK168"/>
  <c r="J148"/>
  <c r="J132"/>
  <c r="J216"/>
  <c r="BK195"/>
  <c r="J171"/>
  <c r="J136"/>
  <c i="6" r="BK231"/>
  <c r="BK219"/>
  <c r="BK204"/>
  <c r="J162"/>
  <c r="J152"/>
  <c r="J143"/>
  <c r="BK128"/>
  <c r="BK243"/>
  <c r="BK234"/>
  <c r="J207"/>
  <c r="BK180"/>
  <c r="BK146"/>
  <c r="BK124"/>
  <c r="BK210"/>
  <c r="BK195"/>
  <c r="BK178"/>
  <c r="BK166"/>
  <c r="BK156"/>
  <c r="J132"/>
  <c r="BK237"/>
  <c r="BK216"/>
  <c r="J189"/>
  <c r="J180"/>
  <c r="BK162"/>
  <c r="BK143"/>
  <c i="2" r="J676"/>
  <c r="BK658"/>
  <c r="J656"/>
  <c r="J646"/>
  <c r="J637"/>
  <c r="BK627"/>
  <c r="J624"/>
  <c r="BK616"/>
  <c r="J609"/>
  <c r="BK593"/>
  <c r="BK588"/>
  <c r="BK580"/>
  <c r="J577"/>
  <c r="BK565"/>
  <c r="J555"/>
  <c r="J548"/>
  <c r="BK487"/>
  <c r="J456"/>
  <c r="BK435"/>
  <c r="J429"/>
  <c r="BK416"/>
  <c r="J414"/>
  <c r="J408"/>
  <c r="BK396"/>
  <c r="BK387"/>
  <c r="J381"/>
  <c r="BK357"/>
  <c r="J338"/>
  <c r="J318"/>
  <c r="J309"/>
  <c r="BK297"/>
  <c r="J291"/>
  <c r="J281"/>
  <c r="J268"/>
  <c r="BK258"/>
  <c r="BK238"/>
  <c r="BK220"/>
  <c r="J194"/>
  <c r="J165"/>
  <c r="J134"/>
  <c r="J497"/>
  <c r="J475"/>
  <c r="BK456"/>
  <c r="BK443"/>
  <c i="3" r="BK297"/>
  <c r="BK276"/>
  <c r="J268"/>
  <c r="BK225"/>
  <c r="J187"/>
  <c r="J225"/>
  <c r="BK187"/>
  <c r="J164"/>
  <c r="BK263"/>
  <c r="BK241"/>
  <c r="J219"/>
  <c r="J174"/>
  <c r="BK144"/>
  <c r="J297"/>
  <c r="J276"/>
  <c r="BK248"/>
  <c r="J200"/>
  <c r="BK174"/>
  <c r="J159"/>
  <c r="J130"/>
  <c i="4" r="BK137"/>
  <c r="BK125"/>
  <c r="J147"/>
  <c r="BK141"/>
  <c r="J135"/>
  <c r="J126"/>
  <c r="BK147"/>
  <c r="J133"/>
  <c r="J127"/>
  <c r="BK153"/>
  <c r="BK143"/>
  <c r="BK133"/>
  <c i="5" r="BK207"/>
  <c r="J186"/>
  <c r="J174"/>
  <c r="J146"/>
  <c r="J138"/>
  <c r="BK122"/>
  <c r="BK198"/>
  <c r="BK174"/>
  <c r="BK150"/>
  <c r="J129"/>
  <c r="BK201"/>
  <c r="BK159"/>
  <c r="BK144"/>
  <c r="BK138"/>
  <c r="J213"/>
  <c r="BK192"/>
  <c r="BK162"/>
  <c r="BK132"/>
  <c i="6" r="J228"/>
  <c r="J213"/>
  <c r="BK192"/>
  <c r="J160"/>
  <c r="BK148"/>
  <c r="BK130"/>
  <c r="J237"/>
  <c r="J195"/>
  <c r="BK184"/>
  <c r="J176"/>
  <c r="BK140"/>
  <c r="J231"/>
  <c r="BK198"/>
  <c r="J188"/>
  <c r="BK171"/>
  <c r="BK160"/>
  <c r="J137"/>
  <c r="J122"/>
  <c r="BK228"/>
  <c r="J198"/>
  <c r="J184"/>
  <c r="BK174"/>
  <c r="J166"/>
  <c r="BK154"/>
  <c r="J148"/>
  <c r="BK126"/>
  <c i="2" l="1" r="P133"/>
  <c r="T231"/>
  <c r="R395"/>
  <c r="R428"/>
  <c r="BK502"/>
  <c r="J502"/>
  <c r="J102"/>
  <c r="P564"/>
  <c r="P554"/>
  <c r="R579"/>
  <c r="R603"/>
  <c r="P723"/>
  <c r="P754"/>
  <c i="3" r="T122"/>
  <c r="BK240"/>
  <c r="J240"/>
  <c r="J99"/>
  <c i="4" r="R124"/>
  <c r="R119"/>
  <c r="BK130"/>
  <c r="J130"/>
  <c r="J99"/>
  <c i="5" r="BK121"/>
  <c r="J121"/>
  <c r="J98"/>
  <c r="R155"/>
  <c i="6" r="R121"/>
  <c i="2" r="BK133"/>
  <c r="J133"/>
  <c r="J98"/>
  <c r="P231"/>
  <c r="P395"/>
  <c r="T428"/>
  <c r="T502"/>
  <c r="T564"/>
  <c r="T554"/>
  <c r="P579"/>
  <c r="T603"/>
  <c r="R723"/>
  <c r="R722"/>
  <c r="R754"/>
  <c i="3" r="BK122"/>
  <c r="J122"/>
  <c r="J98"/>
  <c r="T240"/>
  <c i="4" r="P124"/>
  <c r="P119"/>
  <c i="1" r="AU97"/>
  <c i="4" r="T130"/>
  <c i="5" r="R121"/>
  <c r="R120"/>
  <c r="R119"/>
  <c r="T155"/>
  <c i="6" r="P121"/>
  <c r="P120"/>
  <c r="P119"/>
  <c i="1" r="AU99"/>
  <c i="6" r="P194"/>
  <c i="2" r="T133"/>
  <c r="R231"/>
  <c r="T395"/>
  <c r="BK428"/>
  <c r="J428"/>
  <c r="J101"/>
  <c r="P502"/>
  <c r="R564"/>
  <c r="R554"/>
  <c r="T579"/>
  <c r="BK603"/>
  <c r="J603"/>
  <c r="J107"/>
  <c r="T723"/>
  <c r="T722"/>
  <c r="T754"/>
  <c i="3" r="R122"/>
  <c r="R121"/>
  <c r="R120"/>
  <c r="R240"/>
  <c i="4" r="T124"/>
  <c r="T119"/>
  <c r="R130"/>
  <c i="5" r="T121"/>
  <c r="T120"/>
  <c r="T119"/>
  <c r="P155"/>
  <c i="6" r="BK121"/>
  <c r="J121"/>
  <c r="J98"/>
  <c r="BK194"/>
  <c r="J194"/>
  <c r="J99"/>
  <c r="R194"/>
  <c i="2" r="R133"/>
  <c r="BK231"/>
  <c r="J231"/>
  <c r="J99"/>
  <c r="BK395"/>
  <c r="J395"/>
  <c r="J100"/>
  <c r="P428"/>
  <c r="R502"/>
  <c r="BK564"/>
  <c r="J564"/>
  <c r="J104"/>
  <c r="BK579"/>
  <c r="J579"/>
  <c r="J105"/>
  <c r="P603"/>
  <c r="BK723"/>
  <c r="J723"/>
  <c r="J110"/>
  <c r="BK754"/>
  <c r="J754"/>
  <c r="J111"/>
  <c i="3" r="P122"/>
  <c r="P121"/>
  <c r="P120"/>
  <c i="1" r="AU96"/>
  <c i="3" r="P240"/>
  <c i="4" r="BK124"/>
  <c r="J124"/>
  <c r="J98"/>
  <c r="P130"/>
  <c i="5" r="P121"/>
  <c r="P120"/>
  <c r="P119"/>
  <c i="1" r="AU98"/>
  <c i="5" r="BK155"/>
  <c r="J155"/>
  <c r="J99"/>
  <c i="6" r="T121"/>
  <c r="T194"/>
  <c i="2" r="BK554"/>
  <c r="J554"/>
  <c r="J103"/>
  <c r="BK719"/>
  <c r="J719"/>
  <c r="J108"/>
  <c i="3" r="BK296"/>
  <c r="J296"/>
  <c r="J100"/>
  <c i="4" r="BK120"/>
  <c r="J120"/>
  <c r="J97"/>
  <c i="6" r="F92"/>
  <c r="BE122"/>
  <c r="BE158"/>
  <c r="BE160"/>
  <c r="BE164"/>
  <c r="BE176"/>
  <c r="BE195"/>
  <c r="BE222"/>
  <c i="5" r="BK120"/>
  <c r="BK119"/>
  <c r="J119"/>
  <c i="6" r="E85"/>
  <c r="BE124"/>
  <c r="BE128"/>
  <c r="BE137"/>
  <c r="BE140"/>
  <c r="BE146"/>
  <c r="BE150"/>
  <c r="BE154"/>
  <c r="BE174"/>
  <c r="BE178"/>
  <c r="BE188"/>
  <c r="BE189"/>
  <c r="BE192"/>
  <c r="BE204"/>
  <c r="BE207"/>
  <c r="BE219"/>
  <c r="BE231"/>
  <c r="BE237"/>
  <c r="BE240"/>
  <c r="BE126"/>
  <c r="BE130"/>
  <c r="BE143"/>
  <c r="BE148"/>
  <c r="BE152"/>
  <c r="BE156"/>
  <c r="BE168"/>
  <c r="BE171"/>
  <c r="BE186"/>
  <c r="BE190"/>
  <c r="BE210"/>
  <c r="BE213"/>
  <c r="BE216"/>
  <c r="BE225"/>
  <c r="BE243"/>
  <c r="J89"/>
  <c r="BE132"/>
  <c r="BE135"/>
  <c r="BE162"/>
  <c r="BE166"/>
  <c r="BE180"/>
  <c r="BE182"/>
  <c r="BE184"/>
  <c r="BE198"/>
  <c r="BE201"/>
  <c r="BE228"/>
  <c r="BE234"/>
  <c i="5" r="F116"/>
  <c r="BE122"/>
  <c r="BE126"/>
  <c r="BE132"/>
  <c r="BE138"/>
  <c r="BE142"/>
  <c r="BE152"/>
  <c r="BE165"/>
  <c r="BE180"/>
  <c r="BE183"/>
  <c r="BE207"/>
  <c r="E85"/>
  <c r="BE124"/>
  <c r="BE134"/>
  <c r="BE140"/>
  <c r="BE148"/>
  <c r="BE162"/>
  <c r="BE171"/>
  <c r="BE192"/>
  <c r="J89"/>
  <c r="BE129"/>
  <c r="BE144"/>
  <c r="BE150"/>
  <c r="BE159"/>
  <c r="BE168"/>
  <c r="BE186"/>
  <c r="BE189"/>
  <c r="BE210"/>
  <c r="BE216"/>
  <c r="BE136"/>
  <c r="BE146"/>
  <c r="BE156"/>
  <c r="BE174"/>
  <c r="BE177"/>
  <c r="BE195"/>
  <c r="BE198"/>
  <c r="BE201"/>
  <c r="BE204"/>
  <c r="BE213"/>
  <c i="4" r="E85"/>
  <c r="F116"/>
  <c r="BE121"/>
  <c r="BE125"/>
  <c r="BE126"/>
  <c r="BE127"/>
  <c r="BE128"/>
  <c r="BE141"/>
  <c r="BE145"/>
  <c r="BE151"/>
  <c r="J89"/>
  <c r="BE129"/>
  <c r="BE131"/>
  <c r="BE133"/>
  <c r="BE137"/>
  <c r="BE149"/>
  <c r="BE135"/>
  <c r="BE143"/>
  <c r="BE147"/>
  <c r="BE153"/>
  <c r="BE139"/>
  <c i="3" r="J89"/>
  <c r="F117"/>
  <c r="BE151"/>
  <c r="BE187"/>
  <c r="BE200"/>
  <c r="BE204"/>
  <c r="BE214"/>
  <c r="BE225"/>
  <c r="BE263"/>
  <c r="BE282"/>
  <c r="BE287"/>
  <c r="BE288"/>
  <c r="BE159"/>
  <c r="BE164"/>
  <c r="BE166"/>
  <c r="BE182"/>
  <c r="BE192"/>
  <c r="BE208"/>
  <c r="BE272"/>
  <c r="BE276"/>
  <c r="E85"/>
  <c r="BE123"/>
  <c r="BE144"/>
  <c r="BE157"/>
  <c r="BE174"/>
  <c r="BE219"/>
  <c r="BE227"/>
  <c r="BE234"/>
  <c r="BE130"/>
  <c r="BE137"/>
  <c r="BE196"/>
  <c r="BE241"/>
  <c r="BE248"/>
  <c r="BE250"/>
  <c r="BE257"/>
  <c r="BE268"/>
  <c r="BE292"/>
  <c r="BE297"/>
  <c i="2" r="E85"/>
  <c r="F92"/>
  <c r="J125"/>
  <c r="BE134"/>
  <c r="BE443"/>
  <c r="BE456"/>
  <c r="BE487"/>
  <c r="BE489"/>
  <c r="BE139"/>
  <c r="BE147"/>
  <c r="BE194"/>
  <c r="BE201"/>
  <c r="BE220"/>
  <c r="BE226"/>
  <c r="BE232"/>
  <c r="BE238"/>
  <c r="BE244"/>
  <c r="BE252"/>
  <c r="BE258"/>
  <c r="BE263"/>
  <c r="BE268"/>
  <c r="BE276"/>
  <c r="BE281"/>
  <c r="BE286"/>
  <c r="BE291"/>
  <c r="BE297"/>
  <c r="BE303"/>
  <c r="BE309"/>
  <c r="BE315"/>
  <c r="BE318"/>
  <c r="BE338"/>
  <c r="BE357"/>
  <c r="BE367"/>
  <c r="BE375"/>
  <c r="BE381"/>
  <c r="BE387"/>
  <c r="BE396"/>
  <c r="BE401"/>
  <c r="BE407"/>
  <c r="BE408"/>
  <c r="BE414"/>
  <c r="BE416"/>
  <c r="BE422"/>
  <c r="BE429"/>
  <c r="BE435"/>
  <c r="BE441"/>
  <c r="BE450"/>
  <c r="BE462"/>
  <c r="BE475"/>
  <c r="BE497"/>
  <c i="1" r="BC95"/>
  <c i="2" r="BE555"/>
  <c r="BE565"/>
  <c r="BE571"/>
  <c r="BE577"/>
  <c r="BE580"/>
  <c r="BE588"/>
  <c r="BE592"/>
  <c r="BE593"/>
  <c r="BE604"/>
  <c r="BE609"/>
  <c r="BE616"/>
  <c r="BE620"/>
  <c r="BE624"/>
  <c r="BE627"/>
  <c r="BE632"/>
  <c r="BE637"/>
  <c r="BE641"/>
  <c r="BE646"/>
  <c r="BE651"/>
  <c r="BE656"/>
  <c r="BE658"/>
  <c r="BE663"/>
  <c r="BE665"/>
  <c r="BE670"/>
  <c r="BE676"/>
  <c r="BE681"/>
  <c r="BE686"/>
  <c r="BE690"/>
  <c r="BE694"/>
  <c r="BE696"/>
  <c r="BE700"/>
  <c r="BE705"/>
  <c r="BE706"/>
  <c r="BE711"/>
  <c r="BE712"/>
  <c r="BE718"/>
  <c r="BE720"/>
  <c r="BE724"/>
  <c r="BE730"/>
  <c r="BE732"/>
  <c r="BE734"/>
  <c r="BE740"/>
  <c r="BE746"/>
  <c r="BE752"/>
  <c r="BE755"/>
  <c r="BE763"/>
  <c r="BE767"/>
  <c r="BE775"/>
  <c r="BE503"/>
  <c r="BE509"/>
  <c r="BE515"/>
  <c r="BE521"/>
  <c r="BE527"/>
  <c r="BE535"/>
  <c r="BE540"/>
  <c r="BE542"/>
  <c r="BE548"/>
  <c r="BE159"/>
  <c r="BE165"/>
  <c r="BE179"/>
  <c r="BE188"/>
  <c r="F35"/>
  <c i="1" r="BB95"/>
  <c i="3" r="J34"/>
  <c i="1" r="AW96"/>
  <c i="4" r="F34"/>
  <c i="1" r="BA97"/>
  <c i="4" r="F35"/>
  <c i="1" r="BB97"/>
  <c i="5" r="F35"/>
  <c i="1" r="BB98"/>
  <c i="6" r="J34"/>
  <c i="1" r="AW99"/>
  <c i="2" r="J34"/>
  <c i="1" r="AW95"/>
  <c i="3" r="F34"/>
  <c i="1" r="BA96"/>
  <c i="3" r="F37"/>
  <c i="1" r="BD96"/>
  <c i="5" r="F37"/>
  <c i="1" r="BD98"/>
  <c i="6" r="F37"/>
  <c i="1" r="BD99"/>
  <c i="2" r="F34"/>
  <c i="1" r="BA95"/>
  <c i="3" r="F35"/>
  <c i="1" r="BB96"/>
  <c i="4" r="J34"/>
  <c i="1" r="AW97"/>
  <c i="4" r="F36"/>
  <c i="1" r="BC97"/>
  <c i="5" r="F34"/>
  <c i="1" r="BA98"/>
  <c i="5" r="F36"/>
  <c i="1" r="BC98"/>
  <c i="5" r="J30"/>
  <c i="6" r="F35"/>
  <c i="1" r="BB99"/>
  <c i="2" r="F37"/>
  <c i="1" r="BD95"/>
  <c i="3" r="F36"/>
  <c i="1" r="BC96"/>
  <c i="4" r="F37"/>
  <c i="1" r="BD97"/>
  <c i="5" r="J34"/>
  <c i="1" r="AW98"/>
  <c i="6" r="F34"/>
  <c i="1" r="BA99"/>
  <c i="6" r="F36"/>
  <c i="1" r="BC99"/>
  <c i="6" l="1" r="T120"/>
  <c r="T119"/>
  <c i="2" r="T132"/>
  <c r="T131"/>
  <c r="P722"/>
  <c r="R132"/>
  <c r="R131"/>
  <c i="6" r="R120"/>
  <c r="R119"/>
  <c i="3" r="T121"/>
  <c r="T120"/>
  <c i="2" r="P132"/>
  <c r="P131"/>
  <c i="1" r="AU95"/>
  <c i="2" r="BK132"/>
  <c r="J132"/>
  <c r="J97"/>
  <c i="4" r="BK119"/>
  <c r="J119"/>
  <c r="J96"/>
  <c i="3" r="BK121"/>
  <c r="J121"/>
  <c r="J97"/>
  <c i="6" r="BK120"/>
  <c r="J120"/>
  <c r="J97"/>
  <c i="2" r="BK722"/>
  <c r="J722"/>
  <c r="J109"/>
  <c i="1" r="AG98"/>
  <c i="5" r="J96"/>
  <c r="J120"/>
  <c r="J97"/>
  <c i="1" r="AU94"/>
  <c i="2" r="J33"/>
  <c i="1" r="AV95"/>
  <c r="AT95"/>
  <c i="2" r="F33"/>
  <c i="1" r="AZ95"/>
  <c r="BD94"/>
  <c r="W33"/>
  <c i="3" r="J33"/>
  <c i="1" r="AV96"/>
  <c r="AT96"/>
  <c i="5" r="F33"/>
  <c i="1" r="AZ98"/>
  <c i="6" r="J33"/>
  <c i="1" r="AV99"/>
  <c r="AT99"/>
  <c i="3" r="F33"/>
  <c i="1" r="AZ96"/>
  <c i="4" r="F33"/>
  <c i="1" r="AZ97"/>
  <c i="5" r="J33"/>
  <c i="1" r="AV98"/>
  <c r="AT98"/>
  <c r="AN98"/>
  <c r="BC94"/>
  <c r="AY94"/>
  <c r="BA94"/>
  <c r="W30"/>
  <c r="BB94"/>
  <c r="W31"/>
  <c i="4" r="J33"/>
  <c i="1" r="AV97"/>
  <c r="AT97"/>
  <c i="6" r="F33"/>
  <c i="1" r="AZ99"/>
  <c i="2" l="1" r="BK131"/>
  <c r="J131"/>
  <c i="6" r="BK119"/>
  <c r="J119"/>
  <c r="J96"/>
  <c i="3" r="BK120"/>
  <c r="J120"/>
  <c r="J96"/>
  <c i="5" r="J39"/>
  <c i="2" r="J30"/>
  <c i="1" r="AG95"/>
  <c i="4" r="J30"/>
  <c i="1" r="AG97"/>
  <c r="W32"/>
  <c r="AZ94"/>
  <c r="AV94"/>
  <c r="AK29"/>
  <c r="AW94"/>
  <c r="AK30"/>
  <c r="AX94"/>
  <c i="4" l="1" r="J39"/>
  <c i="2" r="J39"/>
  <c r="J96"/>
  <c i="1" r="AN95"/>
  <c r="AN97"/>
  <c i="6" r="J30"/>
  <c i="1" r="AG99"/>
  <c i="3" r="J30"/>
  <c i="1" r="AG96"/>
  <c r="W29"/>
  <c r="AT94"/>
  <c i="3" l="1" r="J39"/>
  <c i="6" r="J39"/>
  <c i="1" r="AN96"/>
  <c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<sst xmlns="http://schemas.openxmlformats.org/spreadsheetml/2006/main">
  <si>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</si>
  <si>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</si>
  <si>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</si>
  <si>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</si>
  <si>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</si>
  <si>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{ec0b038e-1cea-434b-9e9b-08b4a9b591cb}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</si>
  <si>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</si>
  <si>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</si>
  <si>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</si>
  <si>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</si>
  <si>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</si>
  <si>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</si>
  <si>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</si>
  <si>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</si>
  <si>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A02-23-P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</si>
  <si>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</si>
  <si>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</si>
  <si>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NPK a.s., Pardubická nemocnice, Venkovní úpravy před Pavilonem 13</t>
  </si>
  <si>
    <t>KSO:</t>
  </si>
  <si>
    <t>CC-CZ:</t>
  </si>
  <si>
    <t>Místo:</t>
  </si>
  <si>
    <t>Pardubice</t>
  </si>
  <si>
    <t>Datum:</t>
  </si>
  <si>
    <t>29. 3. 2023</t>
  </si>
  <si>
    <t>Zadavatel:</t>
  </si>
  <si>
    <t>IČ:</t>
  </si>
  <si>
    <t>Nemocnice Pardubického kraje a.s.</t>
  </si>
  <si>
    <t>DIČ:</t>
  </si>
  <si>
    <t>Uchazeč:</t>
  </si>
  <si>
    <t>Vyplň údaj</t>
  </si>
  <si>
    <t>Projektant:</t>
  </si>
  <si>
    <t>Penta Projekt s.r.o., Mrštíkova 12, Jihlava</t>
  </si>
  <si>
    <t>True</t>
  </si>
  <si>
    <t>Zpracovatel:</t>
  </si>
  <si>
    <t>Ing. Avuk, Krejčí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</si>
  <si>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</si>
  <si>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</si>
  <si>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</si>
  <si>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</si>
  <si>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</si>
  <si>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</si>
  <si>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</si>
  <si>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</si>
  <si>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</si>
  <si>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</si>
  <si>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</si>
  <si>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</si>
  <si>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</si>
  <si>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</si>
  <si>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</si>
  <si>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</si>
  <si>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</si>
  <si>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</si>
  <si>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</si>
  <si>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</si>
  <si>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</si>
  <si>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</si>
  <si>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</si>
  <si>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</si>
  <si>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</si>
  <si>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</si>
  <si>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</si>
  <si>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</si>
  <si>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</si>
  <si>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</si>
  <si>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</si>
  <si>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</si>
  <si>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</si>
  <si>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</si>
  <si>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</si>
  <si>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</si>
  <si>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</si>
  <si>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</si>
  <si>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</si>
  <si>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</si>
  <si>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</si>
  <si>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</si>
  <si>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</si>
  <si>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</si>
  <si>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</si>
  <si>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</si>
  <si>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D2_02</t>
  </si>
  <si>
    <t>Zpevněné plochy</t>
  </si>
  <si>
    <t>STA</t>
  </si>
  <si>
    <t>1</t>
  </si>
  <si>
    <t>{6cf98b3c-6f91-4b30-905e-0ab67736f2c1}</t>
  </si>
  <si>
    <t>2</t>
  </si>
  <si>
    <t>D2_03</t>
  </si>
  <si>
    <t>Kanalizace</t>
  </si>
  <si>
    <t>{c42ae201-3463-495b-b71c-405bafe685f3}</t>
  </si>
  <si>
    <t>D2_05</t>
  </si>
  <si>
    <t>Sadové úpravy</t>
  </si>
  <si>
    <t>{840e85c8-e290-476d-a8d5-90188d564674}</t>
  </si>
  <si>
    <t>D2_22</t>
  </si>
  <si>
    <t>Přeložky a přípojky NN</t>
  </si>
  <si>
    <t>{1c95d0c2-f708-4a8d-b1dd-eec248b3d308}</t>
  </si>
  <si>
    <t>D2_23</t>
  </si>
  <si>
    <t>Venkovní osvětlení</t>
  </si>
  <si>
    <t>{ec0357b9-b609-47b2-94a1-cc327a3fe7ec}</t>
  </si>
  <si>
    <t>KRYCÍ LIST SOUPISU PRACÍ</t>
  </si>
  <si>
    <t>Objekt:</t>
  </si>
  <si>
    <t>D2_02 - Zpevněné plochy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</si>
  <si>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</si>
  <si>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</si>
  <si>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</si>
  <si>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</si>
  <si>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</si>
  <si>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</si>
  <si>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</si>
  <si>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Zemní práce - přípravné a přidružené práce</t>
  </si>
  <si>
    <t xml:space="preserve">    18 - Zemní práce - povrchové úpravy terénu</t>
  </si>
  <si>
    <t xml:space="preserve">    27 - Zakládání - základy</t>
  </si>
  <si>
    <t xml:space="preserve">    5 - Komunikace</t>
  </si>
  <si>
    <t xml:space="preserve">    6 - Úpravy povrchů, podlahy a osazování výplní</t>
  </si>
  <si>
    <t xml:space="preserve">      62 - Úprava povrchů vnější</t>
  </si>
  <si>
    <t xml:space="preserve">    8 - Trubní vedení</t>
  </si>
  <si>
    <t xml:space="preserve">    9 - Ostatní konstrukce a práce, bourání</t>
  </si>
  <si>
    <t xml:space="preserve">    91 - Doplňující konstrukce a práce pozemních komunikací, letišť a ploch</t>
  </si>
  <si>
    <t xml:space="preserve">    998 - Přesun hmot</t>
  </si>
  <si>
    <t>PSV - Práce a dodávky PSV</t>
  </si>
  <si>
    <t xml:space="preserve">    711 - Izolace proti vodě, vlhkosti a plynům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</si>
  <si>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</si>
  <si>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</si>
  <si>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</si>
  <si>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</si>
  <si>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</si>
  <si>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</si>
  <si>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</si>
  <si>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</si>
  <si>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</si>
  <si>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</si>
  <si>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</si>
  <si>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</si>
  <si>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</si>
  <si>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</si>
  <si>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</si>
  <si>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</si>
  <si>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</si>
  <si>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</si>
  <si>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</si>
  <si>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121151103</t>
  </si>
  <si>
    <t>Sejmutí ornice plochy do 100 m2 tl vrstvy do 200 mm strojně</t>
  </si>
  <si>
    <t>m2</t>
  </si>
  <si>
    <t>CS ÚRS 2023 01</t>
  </si>
  <si>
    <t>4</t>
  </si>
  <si>
    <t>-248536990</t>
  </si>
  <si>
    <t>Online PSC</t>
  </si>
  <si>
    <t>https://podminky.urs.cz/item/CS_URS_2023_01/121151103</t>
  </si>
  <si>
    <t>VV</t>
  </si>
  <si>
    <t xml:space="preserve">Viz PD - situace, příčné řezy a TZ </t>
  </si>
  <si>
    <t>.</t>
  </si>
  <si>
    <t>29,0</t>
  </si>
  <si>
    <t>122251106</t>
  </si>
  <si>
    <t>Odkopávky a prokopávky nezapažené v hornině třídy těžitelnosti I skupiny 3 objem do 5000 m3 strojně</t>
  </si>
  <si>
    <t>m3</t>
  </si>
  <si>
    <t>1998669007</t>
  </si>
  <si>
    <t>https://podminky.urs.cz/item/CS_URS_2023_01/122251106</t>
  </si>
  <si>
    <t>Komunikace</t>
  </si>
  <si>
    <t>366,47*0,6</t>
  </si>
  <si>
    <t>Šachta hlubinného kolektoru</t>
  </si>
  <si>
    <t>50,0*1,0</t>
  </si>
  <si>
    <t>3</t>
  </si>
  <si>
    <t>131251100</t>
  </si>
  <si>
    <t>Hloubení jam nezapažených v hornině třídy těžitelnosti I skupiny 3 objem do 20 m3 strojně</t>
  </si>
  <si>
    <t>768458188</t>
  </si>
  <si>
    <t>https://podminky.urs.cz/item/CS_URS_2023_01/131251100</t>
  </si>
  <si>
    <t>lavičky a koše</t>
  </si>
  <si>
    <t>2,0</t>
  </si>
  <si>
    <t>značka</t>
  </si>
  <si>
    <t>0,5*0,5*0,5</t>
  </si>
  <si>
    <t>reklamní panely</t>
  </si>
  <si>
    <t>2,0*3,0*0,7*3</t>
  </si>
  <si>
    <t>reklamni billboard</t>
  </si>
  <si>
    <t>5,3*2,3*1,3</t>
  </si>
  <si>
    <t>132251104</t>
  </si>
  <si>
    <t>Hloubení rýh nezapažených š do 800 mm v hornině třídy těžitelnosti I skupiny 3 objem přes 100 m3 strojně</t>
  </si>
  <si>
    <t>-1576943385</t>
  </si>
  <si>
    <t>https://podminky.urs.cz/item/CS_URS_2023_01/132251104</t>
  </si>
  <si>
    <t>drén:</t>
  </si>
  <si>
    <t>0,5*0,5*18,0</t>
  </si>
  <si>
    <t>5</t>
  </si>
  <si>
    <t>162351103</t>
  </si>
  <si>
    <t>Vodorovné přemístění přes 50 do 500 m výkopku/sypaniny z horniny třídy těžitelnosti I skupiny 1 až 3</t>
  </si>
  <si>
    <t>1578690718</t>
  </si>
  <si>
    <t>https://podminky.urs.cz/item/CS_URS_2023_01/162351103</t>
  </si>
  <si>
    <t>Ornice na deponií</t>
  </si>
  <si>
    <t>29,0*0,1</t>
  </si>
  <si>
    <t>Ornice na rozpřestření</t>
  </si>
  <si>
    <t>Vytěžená zemina na mezideponií</t>
  </si>
  <si>
    <t>269,882+30,572+4,5</t>
  </si>
  <si>
    <t>z mezideponie provápněná zemina na zásyp</t>
  </si>
  <si>
    <t>373,98+70,05</t>
  </si>
  <si>
    <t>6</t>
  </si>
  <si>
    <t>167151111</t>
  </si>
  <si>
    <t>Nakládání výkopku z hornin třídy těžitelnosti I skupiny 1 až 3 přes 100 m3</t>
  </si>
  <si>
    <t>1568673824</t>
  </si>
  <si>
    <t>https://podminky.urs.cz/item/CS_URS_2023_01/167151111</t>
  </si>
  <si>
    <t xml:space="preserve">Viz PD - situace, příčné řezy, výpis kubatur a TZ </t>
  </si>
  <si>
    <t>ornice z mezideponie</t>
  </si>
  <si>
    <t>7</t>
  </si>
  <si>
    <t>171152112</t>
  </si>
  <si>
    <t>Uložení sypaniny z hornin nesoudržných a sypkých do násypů zhutněných mimo aktivní zónu silnic a dálnic</t>
  </si>
  <si>
    <t>-262682461</t>
  </si>
  <si>
    <t>https://podminky.urs.cz/item/CS_URS_2023_01/171152112</t>
  </si>
  <si>
    <t>komunikace a chodníky</t>
  </si>
  <si>
    <t>623,3*0,6</t>
  </si>
  <si>
    <t>8</t>
  </si>
  <si>
    <t>M</t>
  </si>
  <si>
    <t>10364100</t>
  </si>
  <si>
    <t>zemina pro terénní úpravy - tříděná</t>
  </si>
  <si>
    <t>t</t>
  </si>
  <si>
    <t>-1052196709</t>
  </si>
  <si>
    <t>Zemina vhodna pro zásyp, zhutnitelná na požadovanou hodnotu</t>
  </si>
  <si>
    <t>(373,98-(269,882+14,725+4,5)+58,802)*1,8</t>
  </si>
  <si>
    <t>9</t>
  </si>
  <si>
    <t>174151101</t>
  </si>
  <si>
    <t>Zásyp jam, šachet rýh nebo kolem objektů sypaninou se zhutněním</t>
  </si>
  <si>
    <t>-1588363991</t>
  </si>
  <si>
    <t>https://podminky.urs.cz/item/CS_URS_2023_01/174151101</t>
  </si>
  <si>
    <t>PSC</t>
  </si>
  <si>
    <t xml:space="preserve">Poznámka k souboru cen:_x000d_
1. Ceny nelze použít pro zásyp rýh pro drenážní trativody pro lesnicko-technické meliorace a zemědělské. Zásyp těchto rýh se oceňuje cenami souboru cen 174 Zásyp rýh pro drény. 2. V cenách je započteno přemístění sypaniny ze vzdálenosti 10 m od kraje výkopu nebo zasypávaného prostoru, měřeno k těžišti skládky. 3. Objem zásypu je rozdíl objemu výkopu a objemu do něho vestavěných konstrukcí nebo uložených vedení i s jejich obklady a podklady. Objem potrubí do DN 180, příp. i s obalem, se od objemu zásypu neodečítá. Pro stanovení objemu zásypu se od objemu výkopu odečítá i objem obsypu potrubí oceňovaný cenami souboru cen 175 Obsyp potrubí, přichází-li v úvahu . 4. Odklizení zbylého výkopku po provedení zásypu zářezů se šikmými stěnami pro podzemní vedení nebo zásypu jam a rýh pro podzemní vedení se oceňuje cenami souboru cen 167 Nakládání výkopku nebo sypaniny a 162 Vodorovné přemístění výkopku. 5. Rozprostření zbylého výkopku podél výkopu a nad výkopem po provedení zásypů zářezů se šikmými stěnami pro podzemní vedení nebo zásypu jam a rýh pro podzemní vedení se oceňuje cenami souborů cen 171 Uložení sypaniny do násypů. 6. V cenách nejsou zahrnuty náklady na prohození sypaniny, tyto náklady se oceňují cenou 17411-1109 Příplatek za prohození sypaniny. </t>
  </si>
  <si>
    <t>1,0</t>
  </si>
  <si>
    <t>Vpustě</t>
  </si>
  <si>
    <t>1,0*4</t>
  </si>
  <si>
    <t>Šachta</t>
  </si>
  <si>
    <t>Hlubinný kolektor</t>
  </si>
  <si>
    <t>50,0</t>
  </si>
  <si>
    <t>-(1,0+1,5)*2*0,6*3</t>
  </si>
  <si>
    <t>-1,4*1,9*0,1*3</t>
  </si>
  <si>
    <t>15,847-4,599</t>
  </si>
  <si>
    <t>10</t>
  </si>
  <si>
    <t>181951112</t>
  </si>
  <si>
    <t>Úprava pláně v hornině třídy těžitelnosti I skupiny 1 až 3 se zhutněním strojně</t>
  </si>
  <si>
    <t>1593762156</t>
  </si>
  <si>
    <t>https://podminky.urs.cz/item/CS_URS_2023_01/181951112</t>
  </si>
  <si>
    <t>436,0*2+357,0</t>
  </si>
  <si>
    <t>5,3*2,3</t>
  </si>
  <si>
    <t>11</t>
  </si>
  <si>
    <t>116951213</t>
  </si>
  <si>
    <t>Zemina promísená s vápnem na deponii v množství přes 1,5 do 2 % vápna z objemové hmotnosti zeminy</t>
  </si>
  <si>
    <t>1390806561</t>
  </si>
  <si>
    <t>https://podminky.urs.cz/item/CS_URS_2023_01/116951213</t>
  </si>
  <si>
    <t>Zemní práce - přípravné a přidružené práce</t>
  </si>
  <si>
    <t>12</t>
  </si>
  <si>
    <t>129951123</t>
  </si>
  <si>
    <t>Bourání zdiva z ŽB nebo předpjatého betonu v odkopávkách nebo prokopávkách strojně</t>
  </si>
  <si>
    <t>-89137373</t>
  </si>
  <si>
    <t>https://podminky.urs.cz/item/CS_URS_2023_01/129951123</t>
  </si>
  <si>
    <t>Podzemní chodba</t>
  </si>
  <si>
    <t>(1,54+1,04+1,0+1,42)*0,3</t>
  </si>
  <si>
    <t>13</t>
  </si>
  <si>
    <t>113107332</t>
  </si>
  <si>
    <t>Odstranění podkladu z betonu prostého tl přes 150 do 300 mm strojně pl do 50 m2</t>
  </si>
  <si>
    <t>181011980</t>
  </si>
  <si>
    <t>https://podminky.urs.cz/item/CS_URS_2023_01/113107332</t>
  </si>
  <si>
    <t>Rygol</t>
  </si>
  <si>
    <t>8,5</t>
  </si>
  <si>
    <t>14</t>
  </si>
  <si>
    <t>113107337</t>
  </si>
  <si>
    <t>Odstranění podkladu z betonu vyztuženého sítěmi tl přes 150 do 300 mm strojně pl do 50 m2</t>
  </si>
  <si>
    <t>-1073372953</t>
  </si>
  <si>
    <t>https://podminky.urs.cz/item/CS_URS_2023_01/113107337</t>
  </si>
  <si>
    <t>Pásová vpust</t>
  </si>
  <si>
    <t>3,3</t>
  </si>
  <si>
    <t>Betonová šachta</t>
  </si>
  <si>
    <t>1,2*1,4*0,15+1,2*1,4*1,5-0,8*1,0*1,4</t>
  </si>
  <si>
    <t>899201211</t>
  </si>
  <si>
    <t>Demontáž mříží litinových včetně rámů hmotnosti do 50 kg</t>
  </si>
  <si>
    <t>kus</t>
  </si>
  <si>
    <t>1432301518</t>
  </si>
  <si>
    <t>https://podminky.urs.cz/item/CS_URS_2023_01/899201211</t>
  </si>
  <si>
    <t>16</t>
  </si>
  <si>
    <t>113106511</t>
  </si>
  <si>
    <t>Rozebrání dlažeb vozovek z velkých kostek s ložem z kameniva strojně pl přes 200 m2</t>
  </si>
  <si>
    <t>-1901645528</t>
  </si>
  <si>
    <t>https://podminky.urs.cz/item/CS_URS_2023_01/113106511</t>
  </si>
  <si>
    <t>543,0</t>
  </si>
  <si>
    <t>17</t>
  </si>
  <si>
    <t>113202111</t>
  </si>
  <si>
    <t>Vytrhání obrub krajníků obrubníků stojatých</t>
  </si>
  <si>
    <t>m</t>
  </si>
  <si>
    <t>797115434</t>
  </si>
  <si>
    <t>https://podminky.urs.cz/item/CS_URS_2023_01/113202111</t>
  </si>
  <si>
    <t>16,0+27,0+4,0+29,0</t>
  </si>
  <si>
    <t>18</t>
  </si>
  <si>
    <t>899103211</t>
  </si>
  <si>
    <t>Demontáž poklopů litinových nebo ocelových včetně rámů hmotnosti přes 100 do 150 kg</t>
  </si>
  <si>
    <t>53301935</t>
  </si>
  <si>
    <t>https://podminky.urs.cz/item/CS_URS_2023_01/899103211</t>
  </si>
  <si>
    <t>"poklop 1 - 1,43x1,145 m:" 1</t>
  </si>
  <si>
    <t>"poklop 2 - 0,9*0,67 m:" 1</t>
  </si>
  <si>
    <t>"poklop 3 - 0,905*0,61 m:" 1</t>
  </si>
  <si>
    <t>"poklop 4 - 1,39x0,95 m:" 1</t>
  </si>
  <si>
    <t>19</t>
  </si>
  <si>
    <t>919735114</t>
  </si>
  <si>
    <t>Řezání stávajícího živičného krytu hl přes 150 do 200 mm</t>
  </si>
  <si>
    <t>1812623896</t>
  </si>
  <si>
    <t>https://podminky.urs.cz/item/CS_URS_2023_01/919735114</t>
  </si>
  <si>
    <t>2,5</t>
  </si>
  <si>
    <t>20</t>
  </si>
  <si>
    <t>113107344</t>
  </si>
  <si>
    <t>Odstranění podkladu živičného tl přes 150 do 200 mm strojně pl do 50 m2</t>
  </si>
  <si>
    <t>2032470100</t>
  </si>
  <si>
    <t>https://podminky.urs.cz/item/CS_URS_2023_01/113107344</t>
  </si>
  <si>
    <t>0,5</t>
  </si>
  <si>
    <t>113106142</t>
  </si>
  <si>
    <t>Rozebrání dlažeb z betonových nebo kamenných dlaždic komunikací pro pěší strojně pl přes 50 m2</t>
  </si>
  <si>
    <t>-756443483</t>
  </si>
  <si>
    <t>https://podminky.urs.cz/item/CS_URS_2023_01/113106142</t>
  </si>
  <si>
    <t>85,0</t>
  </si>
  <si>
    <t>22</t>
  </si>
  <si>
    <t>113107163</t>
  </si>
  <si>
    <t>Odstranění podkladu z kameniva drceného tl přes 200 do 300 mm strojně pl přes 50 do 200 m2</t>
  </si>
  <si>
    <t>-130336880</t>
  </si>
  <si>
    <t>https://podminky.urs.cz/item/CS_URS_2023_01/113107163</t>
  </si>
  <si>
    <t>Asfaltová vozovka</t>
  </si>
  <si>
    <t>23</t>
  </si>
  <si>
    <t>113107164</t>
  </si>
  <si>
    <t>Odstranění podkladu z kameniva drceného tl přes 300 do 400 mm strojně pl přes 50 do 200 m2</t>
  </si>
  <si>
    <t>-1395533193</t>
  </si>
  <si>
    <t>https://podminky.urs.cz/item/CS_URS_2023_01/113107164</t>
  </si>
  <si>
    <t xml:space="preserve">Viz PD - situace a TZ </t>
  </si>
  <si>
    <t>Chodníky z betonové dlažby</t>
  </si>
  <si>
    <t>24</t>
  </si>
  <si>
    <t>113107224</t>
  </si>
  <si>
    <t>Odstranění podkladu z kameniva drceného tl přes 300 do 400 mm strojně pl přes 200 m2</t>
  </si>
  <si>
    <t>-1904171840</t>
  </si>
  <si>
    <t>https://podminky.urs.cz/item/CS_URS_2023_01/113107224</t>
  </si>
  <si>
    <t>Vozovka kamenná dlažba</t>
  </si>
  <si>
    <t>25</t>
  </si>
  <si>
    <t>997221551</t>
  </si>
  <si>
    <t>Vodorovná doprava suti ze sypkých materiálů do 1 km</t>
  </si>
  <si>
    <t>1213191707</t>
  </si>
  <si>
    <t>https://podminky.urs.cz/item/CS_URS_2023_01/997221551</t>
  </si>
  <si>
    <t>Podklad na skládku</t>
  </si>
  <si>
    <t>314,94+49,3+0,22</t>
  </si>
  <si>
    <t>26</t>
  </si>
  <si>
    <t>997221559</t>
  </si>
  <si>
    <t>Příplatek ZKD 1 km u vodorovné dopravy suti ze sypkých materiálů</t>
  </si>
  <si>
    <t>-1229948244</t>
  </si>
  <si>
    <t>https://podminky.urs.cz/item/CS_URS_2023_01/997221559</t>
  </si>
  <si>
    <t>364,46*7 'Přepočtené koeficientem množství</t>
  </si>
  <si>
    <t>27</t>
  </si>
  <si>
    <t>997221561</t>
  </si>
  <si>
    <t>Vodorovná doprava suti z kusových materiálů do 1 km</t>
  </si>
  <si>
    <t>-281220655</t>
  </si>
  <si>
    <t>https://podminky.urs.cz/item/CS_URS_2023_01/997221561</t>
  </si>
  <si>
    <t>Kamenná dlažba na mezideponií</t>
  </si>
  <si>
    <t>226,431</t>
  </si>
  <si>
    <t>21,675</t>
  </si>
  <si>
    <t>5,313</t>
  </si>
  <si>
    <t>Pásová vpust + šachta</t>
  </si>
  <si>
    <t>3,12+0,5</t>
  </si>
  <si>
    <t>0,225</t>
  </si>
  <si>
    <t>Obrubníky</t>
  </si>
  <si>
    <t>15,58</t>
  </si>
  <si>
    <t>poklopy</t>
  </si>
  <si>
    <t>0,6</t>
  </si>
  <si>
    <t>3,75</t>
  </si>
  <si>
    <t>28</t>
  </si>
  <si>
    <t>997221569</t>
  </si>
  <si>
    <t>Příplatek ZKD 1 km u vodorovné dopravy suti z kusových materiálů</t>
  </si>
  <si>
    <t>397865823</t>
  </si>
  <si>
    <t>https://podminky.urs.cz/item/CS_URS_2023_01/997221569</t>
  </si>
  <si>
    <t>Poklopy</t>
  </si>
  <si>
    <t>50,763*7 'Přepočtené koeficientem množství</t>
  </si>
  <si>
    <t>29</t>
  </si>
  <si>
    <t>997221861</t>
  </si>
  <si>
    <t>Poplatek za uložení stavebního odpadu na recyklační skládce (skládkovné) z prostého betonu pod kódem 17 01 01</t>
  </si>
  <si>
    <t>-823881537</t>
  </si>
  <si>
    <t>https://podminky.urs.cz/item/CS_URS_2023_01/997221861</t>
  </si>
  <si>
    <t>Betonová dlažba</t>
  </si>
  <si>
    <t>30</t>
  </si>
  <si>
    <t>997221862</t>
  </si>
  <si>
    <t>Poplatek za uložení stavebního odpadu na recyklační skládce (skládkovné) z armovaného betonu pod kódem 17 01 01</t>
  </si>
  <si>
    <t>-2145279811</t>
  </si>
  <si>
    <t>https://podminky.urs.cz/item/CS_URS_2023_01/997221862</t>
  </si>
  <si>
    <t>3,12</t>
  </si>
  <si>
    <t>31</t>
  </si>
  <si>
    <t>997221875</t>
  </si>
  <si>
    <t>Poplatek za uložení stavebního odpadu na recyklační skládce (skládkovné) asfaltového bez obsahu dehtu zatříděného do Katalogu odpadů pod kódem 17 03 02</t>
  </si>
  <si>
    <t>1598456875</t>
  </si>
  <si>
    <t>https://podminky.urs.cz/item/CS_URS_2023_01/997221875</t>
  </si>
  <si>
    <t>32</t>
  </si>
  <si>
    <t>997221873</t>
  </si>
  <si>
    <t>Poplatek za uložení stavebního odpadu na recyklační skládce (skládkovné) zeminy a kamení zatříděného do Katalogu odpadů pod kódem 17 05 04</t>
  </si>
  <si>
    <t>1475431773</t>
  </si>
  <si>
    <t>https://podminky.urs.cz/item/CS_URS_2023_01/997221873</t>
  </si>
  <si>
    <t>Podklad</t>
  </si>
  <si>
    <t>314,94</t>
  </si>
  <si>
    <t>33</t>
  </si>
  <si>
    <t>997013631</t>
  </si>
  <si>
    <t>Poplatek za uložení na skládce (skládkovné) stavebního odpadu směsného kód odpadu 17 09 04</t>
  </si>
  <si>
    <t>-1452604724</t>
  </si>
  <si>
    <t>https://podminky.urs.cz/item/CS_URS_2023_01/997013631</t>
  </si>
  <si>
    <t>Zemní práce - povrchové úpravy terénu</t>
  </si>
  <si>
    <t>34</t>
  </si>
  <si>
    <t>181301111</t>
  </si>
  <si>
    <t>Rozprostření ornice tl vrstvy do 200 mm pl přes 500 m2 v rovině nebo ve svahu do 1:5 strojně</t>
  </si>
  <si>
    <t>796632540</t>
  </si>
  <si>
    <t>https://podminky.urs.cz/item/CS_URS_2023_01/181301111</t>
  </si>
  <si>
    <t>35</t>
  </si>
  <si>
    <t>185802112</t>
  </si>
  <si>
    <t>Hnojení půdy vitahumem, kompostem nebo chlévskou mrvou v rovině a svahu do 1:5</t>
  </si>
  <si>
    <t>2072109021</t>
  </si>
  <si>
    <t>https://podminky.urs.cz/item/CS_URS_2023_01/185802112</t>
  </si>
  <si>
    <t>10%</t>
  </si>
  <si>
    <t>29,0*0,1*0,1</t>
  </si>
  <si>
    <t>36</t>
  </si>
  <si>
    <t>94621_R1</t>
  </si>
  <si>
    <t>Kompost</t>
  </si>
  <si>
    <t>-1496550948</t>
  </si>
  <si>
    <t>37</t>
  </si>
  <si>
    <t>181411133</t>
  </si>
  <si>
    <t>Založení parkového trávníku výsevem pl do 1000 m2 ve svahu přes 1:2 do 1:1</t>
  </si>
  <si>
    <t>715442890</t>
  </si>
  <si>
    <t>https://podminky.urs.cz/item/CS_URS_2023_01/181411133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</si>
  <si>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</si>
  <si>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Viz PD - situace, vzorové příčné řezy a TZ</t>
  </si>
  <si>
    <t>38</t>
  </si>
  <si>
    <t>00572410</t>
  </si>
  <si>
    <t>osivo směs travní parková</t>
  </si>
  <si>
    <t>kg</t>
  </si>
  <si>
    <t>-180652127</t>
  </si>
  <si>
    <t>29*0,04 'Přepočtené koeficientem množství</t>
  </si>
  <si>
    <t>39</t>
  </si>
  <si>
    <t>181951111</t>
  </si>
  <si>
    <t>Úprava pláně v hornině třídy těžitelnosti I skupiny 1 až 3 bez zhutnění strojně</t>
  </si>
  <si>
    <t>1228524835</t>
  </si>
  <si>
    <t>https://podminky.urs.cz/item/CS_URS_2023_01/181951111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</si>
  <si>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šířky do 3 m přerušujících svahy, pro urovnání dna silničních a železničních příkopů pro jakoukoliv šířku dna; toto urovnání se oceňuje cenami souboru cen 182 Svahování. 3. Urovnání ploch ve sklonu přes 1 : 5 se oceňuje cenami souboru cen 182 Svahování trvalých svahů do projektovaných profilů strojně. 4. Ceny se zhutněním jsou určeny pro jakoukoliv míru zhutnění. </t>
  </si>
  <si>
    <t>40</t>
  </si>
  <si>
    <t>389541112</t>
  </si>
  <si>
    <t>Náplň těles filtrů z hrubého drceného kameniva zrnitosti 4-8 nebo 8-16 mm</t>
  </si>
  <si>
    <t>-333848030</t>
  </si>
  <si>
    <t>https://podminky.urs.cz/item/CS_URS_2023_01/389541112</t>
  </si>
  <si>
    <t>Viz PD - situace, vzorové řezy a TZ</t>
  </si>
  <si>
    <t>Okolo stromů</t>
  </si>
  <si>
    <t>4,0*2*0,1</t>
  </si>
  <si>
    <t>Zakládání - základy</t>
  </si>
  <si>
    <t>41</t>
  </si>
  <si>
    <t>273322611</t>
  </si>
  <si>
    <t>Základové desky ze ŽB se zvýšenými nároky na prostředí tř. C 30/37</t>
  </si>
  <si>
    <t>531706948</t>
  </si>
  <si>
    <t>https://podminky.urs.cz/item/CS_URS_2023_01/273322611</t>
  </si>
  <si>
    <t>Viz PD - situace a TZ</t>
  </si>
  <si>
    <t>Nadbetonávka</t>
  </si>
  <si>
    <t>1,5</t>
  </si>
  <si>
    <t>42</t>
  </si>
  <si>
    <t>273351121</t>
  </si>
  <si>
    <t>Zřízení bednění základových desek</t>
  </si>
  <si>
    <t>1228391226</t>
  </si>
  <si>
    <t>https://podminky.urs.cz/item/CS_URS_2023_01/273351121</t>
  </si>
  <si>
    <t>(5,15+7,15+5,14+3,14+5,03+3,03+6,68+4,68)*0,3</t>
  </si>
  <si>
    <t>43</t>
  </si>
  <si>
    <t>273351122</t>
  </si>
  <si>
    <t>Odstranění bednění základových desek</t>
  </si>
  <si>
    <t>1221281250</t>
  </si>
  <si>
    <t>https://podminky.urs.cz/item/CS_URS_2023_01/273351122</t>
  </si>
  <si>
    <t>44</t>
  </si>
  <si>
    <t>273361821</t>
  </si>
  <si>
    <t>Výztuž základových desek betonářskou ocelí 10 505 (R)</t>
  </si>
  <si>
    <t>-1554550228</t>
  </si>
  <si>
    <t>https://podminky.urs.cz/item/CS_URS_2023_01/273361821</t>
  </si>
  <si>
    <t>-včetně kotevních trnů</t>
  </si>
  <si>
    <t>1,5*0,15</t>
  </si>
  <si>
    <t>45</t>
  </si>
  <si>
    <t>985323111</t>
  </si>
  <si>
    <t>Spojovací můstek reprofilovaného betonu na cementové bázi tl 1 mm</t>
  </si>
  <si>
    <t>-814833092</t>
  </si>
  <si>
    <t>https://podminky.urs.cz/item/CS_URS_2023_01/985323111</t>
  </si>
  <si>
    <t>5,0</t>
  </si>
  <si>
    <t>46</t>
  </si>
  <si>
    <t>953961113</t>
  </si>
  <si>
    <t>Kotvy chemickým tmelem M 12 hl 110 mm do betonu, ŽB nebo kamene s vyvrtáním otvoru</t>
  </si>
  <si>
    <t>-1942862813</t>
  </si>
  <si>
    <t>https://podminky.urs.cz/item/CS_URS_2023_01/953961113</t>
  </si>
  <si>
    <t>47</t>
  </si>
  <si>
    <t>275313811</t>
  </si>
  <si>
    <t>Základové patky z betonu tř. C 25/30</t>
  </si>
  <si>
    <t>-789550568</t>
  </si>
  <si>
    <t>https://podminky.urs.cz/item/CS_URS_2023_01/275313811</t>
  </si>
  <si>
    <t>Beton XC2</t>
  </si>
  <si>
    <t>lavičky</t>
  </si>
  <si>
    <t>0,6*0,25*0,25*2*6</t>
  </si>
  <si>
    <t>koše</t>
  </si>
  <si>
    <t>0,45*0,45*0,2*2</t>
  </si>
  <si>
    <t>Reklamní panely</t>
  </si>
  <si>
    <t>1,0*1,5*0,6*3</t>
  </si>
  <si>
    <t>1,3*1,3*1,0*2</t>
  </si>
  <si>
    <t>48</t>
  </si>
  <si>
    <t>275351121</t>
  </si>
  <si>
    <t>Zřízení bednění základových patek</t>
  </si>
  <si>
    <t>520433182</t>
  </si>
  <si>
    <t>https://podminky.urs.cz/item/CS_URS_2023_01/275351121</t>
  </si>
  <si>
    <t>(0,6+0,25)*2*0,25*2*6</t>
  </si>
  <si>
    <t>(0,45+0,45)*2*0,2*2</t>
  </si>
  <si>
    <t>(1,0+1,5)*2*0,6*3</t>
  </si>
  <si>
    <t>(1,3+1,3)*2*1,0*2</t>
  </si>
  <si>
    <t>49</t>
  </si>
  <si>
    <t>275351122</t>
  </si>
  <si>
    <t>Odstranění bednění základových patek</t>
  </si>
  <si>
    <t>-19689673</t>
  </si>
  <si>
    <t>https://podminky.urs.cz/item/CS_URS_2023_01/275351122</t>
  </si>
  <si>
    <t>50</t>
  </si>
  <si>
    <t>271532213</t>
  </si>
  <si>
    <t>Podsyp pod základové konstrukce se zhutněním z hrubého kameniva frakce 8 až 16 mm</t>
  </si>
  <si>
    <t>-1252307985</t>
  </si>
  <si>
    <t>https://podminky.urs.cz/item/CS_URS_2023_01/271532213</t>
  </si>
  <si>
    <t>0,8*0,45*0,1*2*6</t>
  </si>
  <si>
    <t>0,65*0,65*0,1*2</t>
  </si>
  <si>
    <t>51</t>
  </si>
  <si>
    <t>212752401</t>
  </si>
  <si>
    <t>Trativod z drenážních trubek korugovaných PE-HD SN 8 perforace 360° včetně lože otevřený výkop DN 100 pro liniové stavby</t>
  </si>
  <si>
    <t>-339543603</t>
  </si>
  <si>
    <t>https://podminky.urs.cz/item/CS_URS_2023_01/212752401</t>
  </si>
  <si>
    <t>"drén:" 18,0</t>
  </si>
  <si>
    <t>52</t>
  </si>
  <si>
    <t>564851111</t>
  </si>
  <si>
    <t>Podklad ze štěrkodrtě ŠD plochy přes 100 m2 tl 150 mm</t>
  </si>
  <si>
    <t>1434386671</t>
  </si>
  <si>
    <t>https://podminky.urs.cz/item/CS_URS_2023_01/564851111</t>
  </si>
  <si>
    <t>Chodníky pro pěší z betonové deskové dlažby</t>
  </si>
  <si>
    <t>357,0</t>
  </si>
  <si>
    <t>53</t>
  </si>
  <si>
    <t>564851114</t>
  </si>
  <si>
    <t>Podklad ze štěrkodrtě ŠD plochy přes 100 m2 tl 180 mm</t>
  </si>
  <si>
    <t>-1412897175</t>
  </si>
  <si>
    <t>https://podminky.urs.cz/item/CS_URS_2023_01/564851114</t>
  </si>
  <si>
    <t>Vozovka z kamenné žulové dlažby</t>
  </si>
  <si>
    <t>436,0</t>
  </si>
  <si>
    <t>54</t>
  </si>
  <si>
    <t>564952114</t>
  </si>
  <si>
    <t>Podklad z mechanicky zpevněného kameniva MZK tl 180 mm</t>
  </si>
  <si>
    <t>134223182</t>
  </si>
  <si>
    <t>https://podminky.urs.cz/item/CS_URS_2023_01/564952114</t>
  </si>
  <si>
    <t>55</t>
  </si>
  <si>
    <t>591211111</t>
  </si>
  <si>
    <t>Kladení dlažby z kostek drobných z kamene do lože z kameniva těženého tl 50 mm</t>
  </si>
  <si>
    <t>631633135</t>
  </si>
  <si>
    <t>https://podminky.urs.cz/item/CS_URS_2023_01/591211111</t>
  </si>
  <si>
    <t>56</t>
  </si>
  <si>
    <t>916111123</t>
  </si>
  <si>
    <t>Osazení obruby z drobných kostek s boční opěrou do lože z betonu prostého</t>
  </si>
  <si>
    <t>-1547589499</t>
  </si>
  <si>
    <t>https://podminky.urs.cz/item/CS_URS_2023_01/916111123</t>
  </si>
  <si>
    <t>"dvojitá obruba:" 7,0*2</t>
  </si>
  <si>
    <t>Kolem stromů</t>
  </si>
  <si>
    <t>"dvojitá obruba:" (0,4*4*2)*2</t>
  </si>
  <si>
    <t>57</t>
  </si>
  <si>
    <t>58381007</t>
  </si>
  <si>
    <t>kostka štípaná dlažební žula drobná 8/10</t>
  </si>
  <si>
    <t>438513952</t>
  </si>
  <si>
    <t>7,0*0,2</t>
  </si>
  <si>
    <t>(0,4*4*2)*2</t>
  </si>
  <si>
    <t>443,8*1,02 'Přepočtené koeficientem množství</t>
  </si>
  <si>
    <t>58</t>
  </si>
  <si>
    <t>596811123</t>
  </si>
  <si>
    <t>Kladení betonové dlažby komunikací pro pěší do lože z kameniva velikosti do 0,09 m2 pl přes 300 m2</t>
  </si>
  <si>
    <t>-214884259</t>
  </si>
  <si>
    <t>https://podminky.urs.cz/item/CS_URS_2023_01/596811123</t>
  </si>
  <si>
    <t>59</t>
  </si>
  <si>
    <t>59248-R1</t>
  </si>
  <si>
    <t>dlažba plošná betonová chodníková 300x300x60mm přírodní</t>
  </si>
  <si>
    <t>-438889221</t>
  </si>
  <si>
    <t>Chodníky pro pěší z betonové dlažby</t>
  </si>
  <si>
    <t>357,0-9,0</t>
  </si>
  <si>
    <t>348*1,01 'Přepočtené koeficientem množství</t>
  </si>
  <si>
    <t>60</t>
  </si>
  <si>
    <t>59248-R2</t>
  </si>
  <si>
    <t>dlažba plošná betonová chodníková 300x300x60mm barevná s oválnými výstupky pro nevidomé</t>
  </si>
  <si>
    <t>-465358433</t>
  </si>
  <si>
    <t>9,0</t>
  </si>
  <si>
    <t>9*1,03 'Přepočtené koeficientem množství</t>
  </si>
  <si>
    <t>Úpravy povrchů, podlahy a osazování výplní</t>
  </si>
  <si>
    <t>61</t>
  </si>
  <si>
    <t>631311122</t>
  </si>
  <si>
    <t>Mazanina tl přes 80 do 120 mm z betonu prostého bez zvýšených nároků na prostředí tř. C 8/10</t>
  </si>
  <si>
    <t>1150851896</t>
  </si>
  <si>
    <t>https://podminky.urs.cz/item/CS_URS_2023_01/631311122</t>
  </si>
  <si>
    <t>Viz PD - situace, výkr. schodiště, výkr. záhony a TZ</t>
  </si>
  <si>
    <t>podkladní beton</t>
  </si>
  <si>
    <t>1,4*1,9*0,1*3</t>
  </si>
  <si>
    <t>5,3*2,3*0,1</t>
  </si>
  <si>
    <t>62</t>
  </si>
  <si>
    <t>Úprava povrchů vnější</t>
  </si>
  <si>
    <t>621273001</t>
  </si>
  <si>
    <t>Montáž odvětrávané fasády podhledů nýtováním na hliníkový rošt bez tepelné izolace</t>
  </si>
  <si>
    <t>-89002705</t>
  </si>
  <si>
    <t>https://podminky.urs.cz/item/CS_URS_2023_01/621273001</t>
  </si>
  <si>
    <t>Stávající pilíř rozvaděče</t>
  </si>
  <si>
    <t>1,85*1,1</t>
  </si>
  <si>
    <t>63</t>
  </si>
  <si>
    <t>622273001</t>
  </si>
  <si>
    <t>Montáž odvětrávané fasády stěn nýtováním na hliníkový rošt bez tepelné izolace</t>
  </si>
  <si>
    <t>-424799667</t>
  </si>
  <si>
    <t>https://podminky.urs.cz/item/CS_URS_2023_01/622273001</t>
  </si>
  <si>
    <t>(1,85+1,1)*2*2,2-1,45*1,7</t>
  </si>
  <si>
    <t>64</t>
  </si>
  <si>
    <t>55324000</t>
  </si>
  <si>
    <t>panel kompozitní s minerálním jádrem Al, požární klasifikace b-s d0 4x1270x3099mm stříbrný</t>
  </si>
  <si>
    <t>-722225594</t>
  </si>
  <si>
    <t>12,55*1,25 'Přepočtené koeficientem množství</t>
  </si>
  <si>
    <t>Trubní vedení</t>
  </si>
  <si>
    <t>65</t>
  </si>
  <si>
    <t>211561111</t>
  </si>
  <si>
    <t>Výplň odvodňovacích žeber nebo trativodů kamenivem hrubým drceným frakce 4 až 16 mm</t>
  </si>
  <si>
    <t>-240398424</t>
  </si>
  <si>
    <t>https://podminky.urs.cz/item/CS_URS_2023_01/211561111</t>
  </si>
  <si>
    <t xml:space="preserve">Poznámka k souboru cen:_x000d_
1. V ceně 51-1111 jsou započteny i náklady na průduchy vytvořené z lomového kamene. 2. V cenách 52-1111 až 58-1111 nejsou započteny náklady na zřízení průduchů; tyto práce se oceňují cenami: a) souboru cen 212 71-11 Trativody z trub z prostého betonu bez lože, b) souboru cen 212 75-5 . Trativody bez lože z drenážních trubek. 3. Množství měrných jednotek se určuje v m3 vyplňovaného prostoru. Objem potrubí a lože se do vyplňovaného prostoru nezapočítává. </t>
  </si>
  <si>
    <t>Frakce 8-16</t>
  </si>
  <si>
    <t>Drén</t>
  </si>
  <si>
    <t>66</t>
  </si>
  <si>
    <t>895941_R1</t>
  </si>
  <si>
    <t>Zřízení vpusti kanalizační uliční z betonových dílců typ UV-50 normální</t>
  </si>
  <si>
    <t>1987437116</t>
  </si>
  <si>
    <t>Viz PD - situace, výkres a TZ</t>
  </si>
  <si>
    <t>67</t>
  </si>
  <si>
    <t>592238-R1</t>
  </si>
  <si>
    <t>vpusť betonová uliční DN 450, sediment.prostor, koš na hrubé nečistoty, protizápach.uzávěr, těžká mříž 500/500 mm, Tř. D</t>
  </si>
  <si>
    <t>-822919766</t>
  </si>
  <si>
    <t>68</t>
  </si>
  <si>
    <t>935114112</t>
  </si>
  <si>
    <t>Mikroštěrbinový odvodňovací betonový žlab 220x260 mm se spádem dna 0,5 % se základem</t>
  </si>
  <si>
    <t>462680301</t>
  </si>
  <si>
    <t>https://podminky.urs.cz/item/CS_URS_2023_01/935114112</t>
  </si>
  <si>
    <t>- štěrbina dl.1m - 32 ks</t>
  </si>
  <si>
    <t>- čistící kus s lit. mříži dl.0,5m - 4 ks</t>
  </si>
  <si>
    <t>- výtok. komplet-vpustový kus s lit. mříži a sestavou vpustí dl.0,5m - 7 ks</t>
  </si>
  <si>
    <t>- záslepka-koncová čela dl. 0,1m - 8 ks</t>
  </si>
  <si>
    <t>17,2+5,2+7,7+8,2</t>
  </si>
  <si>
    <t>Ostatní konstrukce a práce, bourání</t>
  </si>
  <si>
    <t>91</t>
  </si>
  <si>
    <t>Doplňující konstrukce a práce pozemních komunikací, letišť a ploch</t>
  </si>
  <si>
    <t>69</t>
  </si>
  <si>
    <t>966006211</t>
  </si>
  <si>
    <t>Odstranění svislých dopravních značek ze sloupů, sloupků nebo konzol</t>
  </si>
  <si>
    <t>495338310</t>
  </si>
  <si>
    <t>https://podminky.urs.cz/item/CS_URS_2023_01/966006211</t>
  </si>
  <si>
    <t>"stávající značka:" 1</t>
  </si>
  <si>
    <t>70</t>
  </si>
  <si>
    <t>914111111</t>
  </si>
  <si>
    <t>Montáž svislé dopravní značky do velikosti 1 m2 objímkami na sloupek nebo konzolu</t>
  </si>
  <si>
    <t>-804469749</t>
  </si>
  <si>
    <t>https://podminky.urs.cz/item/CS_URS_2023_01/914111111</t>
  </si>
  <si>
    <t>"IP12:" 1</t>
  </si>
  <si>
    <t>"E8e:" 1</t>
  </si>
  <si>
    <t>71</t>
  </si>
  <si>
    <t>40445625</t>
  </si>
  <si>
    <t>informativní značky provozní IP8, IP9, IP11-IP13 500x700mm</t>
  </si>
  <si>
    <t>-1291915743</t>
  </si>
  <si>
    <t>"IP 12 - vyhrazené parkoviště se symbolem 225:" 1</t>
  </si>
  <si>
    <t>72</t>
  </si>
  <si>
    <t>40445649</t>
  </si>
  <si>
    <t>dodatkové tabulky E3-E5, E8, E14-E16 500x150mm</t>
  </si>
  <si>
    <t>-1227647098</t>
  </si>
  <si>
    <t>"E8e - úsek platnosti:" 1</t>
  </si>
  <si>
    <t>73</t>
  </si>
  <si>
    <t>914511112</t>
  </si>
  <si>
    <t>Montáž sloupku dopravních značek délky do 3,5 m s betonovým základem a patkou D 60 mm</t>
  </si>
  <si>
    <t>522107581</t>
  </si>
  <si>
    <t>https://podminky.urs.cz/item/CS_URS_2023_01/914511112</t>
  </si>
  <si>
    <t>74</t>
  </si>
  <si>
    <t>404452250</t>
  </si>
  <si>
    <t>sloupek pro dopravní značku Zn D 60mm v 3,5m</t>
  </si>
  <si>
    <t>618466746</t>
  </si>
  <si>
    <t>včetně zavíčkování</t>
  </si>
  <si>
    <t>75</t>
  </si>
  <si>
    <t>404452400</t>
  </si>
  <si>
    <t>patka pro sloupek Al D 60mm</t>
  </si>
  <si>
    <t>525550652</t>
  </si>
  <si>
    <t>včetně kotevních prvků</t>
  </si>
  <si>
    <t>76</t>
  </si>
  <si>
    <t>404452560</t>
  </si>
  <si>
    <t>svorka upínací na sloupek dopravní značky D 60mm</t>
  </si>
  <si>
    <t>91992099</t>
  </si>
  <si>
    <t>77</t>
  </si>
  <si>
    <t>915121112</t>
  </si>
  <si>
    <t>Vodorovné dopravní značení vodící čáry souvislé š 250 mm retroreflexní bílá barva</t>
  </si>
  <si>
    <t>-1122174992</t>
  </si>
  <si>
    <t>https://podminky.urs.cz/item/CS_URS_2023_01/915121112</t>
  </si>
  <si>
    <t>"V4:" 13,0+10,0+12,0</t>
  </si>
  <si>
    <t>78</t>
  </si>
  <si>
    <t>915111112</t>
  </si>
  <si>
    <t>Vodorovné dopravní značení dělící čáry souvislé š 125 mm retroreflexní bílá barva</t>
  </si>
  <si>
    <t>329882795</t>
  </si>
  <si>
    <t>https://podminky.urs.cz/item/CS_URS_2023_01/915111112</t>
  </si>
  <si>
    <t>"V10b:" 4*5,0</t>
  </si>
  <si>
    <t>79</t>
  </si>
  <si>
    <t>915131112</t>
  </si>
  <si>
    <t>Vodorovné dopravní značení přechody pro chodce, šipky, symboly retroreflexní bílá barva</t>
  </si>
  <si>
    <t>1818005774</t>
  </si>
  <si>
    <t>https://podminky.urs.cz/item/CS_URS_2023_01/915131112</t>
  </si>
  <si>
    <t>"V10f:" 1,2*2</t>
  </si>
  <si>
    <t>80</t>
  </si>
  <si>
    <t>916331112</t>
  </si>
  <si>
    <t>Osazení zahradního obrubníku betonového do lože z betonu s boční opěrou</t>
  </si>
  <si>
    <t>539068755</t>
  </si>
  <si>
    <t>https://podminky.urs.cz/item/CS_URS_2023_01/916331112</t>
  </si>
  <si>
    <t>81</t>
  </si>
  <si>
    <t>59217002</t>
  </si>
  <si>
    <t>obrubník betonový zahradní šedý 1000x50x200mm</t>
  </si>
  <si>
    <t>-1019044078</t>
  </si>
  <si>
    <t>57,0</t>
  </si>
  <si>
    <t>57*1,05 'Přepočtené koeficientem množství</t>
  </si>
  <si>
    <t>82</t>
  </si>
  <si>
    <t>916231212</t>
  </si>
  <si>
    <t>Osazení chodníkového obrubníku betonového stojatého bez boční opěry do lože z betonu prostého</t>
  </si>
  <si>
    <t>953135903</t>
  </si>
  <si>
    <t>https://podminky.urs.cz/item/CS_URS_2023_01/916231212</t>
  </si>
  <si>
    <t>83</t>
  </si>
  <si>
    <t>59217017</t>
  </si>
  <si>
    <t>obrubník betonový chodníkový 1000x100x250mm</t>
  </si>
  <si>
    <t>-1090230171</t>
  </si>
  <si>
    <t>98,0</t>
  </si>
  <si>
    <t>98*1,05 'Přepočtené koeficientem množství</t>
  </si>
  <si>
    <t>84</t>
  </si>
  <si>
    <t>183205_R1</t>
  </si>
  <si>
    <t>Pororoštový zákryt, včetně ocelové konstrukce pro uložení, žárový pozink, D+M</t>
  </si>
  <si>
    <t>soubor</t>
  </si>
  <si>
    <t>704722783</t>
  </si>
  <si>
    <t xml:space="preserve">Poznámka k souboru cen:_x000d_
1. V cenách jsou započteny i náklady na urovnání s případným naložení odpadu na dopravní prostředek, odvoz na vzdálenost do 20 km a složení výkopků. 2. Ceny nelze použít pro založení záhonu s výškovým členěním pro ornamentální výsadby; tyto práce se oceňují individuálně. </t>
  </si>
  <si>
    <t>Rozměr 8,0x0,8m</t>
  </si>
  <si>
    <t>85</t>
  </si>
  <si>
    <t>183205_R2</t>
  </si>
  <si>
    <t>Odvětrání stávajících prostor přes sklobeton, D+M</t>
  </si>
  <si>
    <t>1529174511</t>
  </si>
  <si>
    <t>86</t>
  </si>
  <si>
    <t>983205_R1</t>
  </si>
  <si>
    <t>Oříznutí trubky DN 250 Hydrovrtu o 300 mm, včetně demontáže a následné montáže poklopu, včetně zemních prací, včetně nátěru</t>
  </si>
  <si>
    <t>-1112112515</t>
  </si>
  <si>
    <t>87</t>
  </si>
  <si>
    <t>741200-R1</t>
  </si>
  <si>
    <t>Vybourání dešťových vpustí, odvoz, skládka</t>
  </si>
  <si>
    <t>-479882430</t>
  </si>
  <si>
    <t>88</t>
  </si>
  <si>
    <t>741200-R2</t>
  </si>
  <si>
    <t>Reklamní panely City light 1290x2339x150 mm pro venkovní provoz, oboustranně prosklené a prosvětlené, D+M</t>
  </si>
  <si>
    <t>-1406750430</t>
  </si>
  <si>
    <t>89</t>
  </si>
  <si>
    <t>919791013</t>
  </si>
  <si>
    <t>Montáž ochrany stromů v komunikaci s vnitřní výplní a zabetonovaným rámem plochy přes 1 m2</t>
  </si>
  <si>
    <t>-1593318295</t>
  </si>
  <si>
    <t>https://podminky.urs.cz/item/CS_URS_2023_01/919791013</t>
  </si>
  <si>
    <t>90</t>
  </si>
  <si>
    <t>74910_R1</t>
  </si>
  <si>
    <t>Ochranná litinová mříž ke stromům čtyřdílná s rámem 2000x2000x600 mm</t>
  </si>
  <si>
    <t>41576175</t>
  </si>
  <si>
    <t>936104213</t>
  </si>
  <si>
    <t>Montáž odpadkového koše kotevními šrouby na pevný podklad</t>
  </si>
  <si>
    <t>-837133113</t>
  </si>
  <si>
    <t>https://podminky.urs.cz/item/CS_URS_2023_01/936104213</t>
  </si>
  <si>
    <t>92</t>
  </si>
  <si>
    <t>74910130r</t>
  </si>
  <si>
    <t>koš odpadkový kovový kotvený, uzamykatelný v 885mm š 330x380mm obsah 50L</t>
  </si>
  <si>
    <t>-1727996712</t>
  </si>
  <si>
    <t>93</t>
  </si>
  <si>
    <t>936124113</t>
  </si>
  <si>
    <t>Montáž lavičky stabilní kotvené šrouby na pevný podklad</t>
  </si>
  <si>
    <t>-1357581688</t>
  </si>
  <si>
    <t>https://podminky.urs.cz/item/CS_URS_2023_01/936124113</t>
  </si>
  <si>
    <t>94</t>
  </si>
  <si>
    <t>74910100r</t>
  </si>
  <si>
    <t>lavička bez opěradla nekotvená 1800x448x444mm konstrukce-kov, sedák-dřevo</t>
  </si>
  <si>
    <t>316092925</t>
  </si>
  <si>
    <t>95</t>
  </si>
  <si>
    <t>953961112</t>
  </si>
  <si>
    <t>Kotvy chemickým tmelem M 10 hl 90 mm do betonu, ŽB nebo kamene s vyvrtáním otvoru</t>
  </si>
  <si>
    <t>-1212661827</t>
  </si>
  <si>
    <t>https://podminky.urs.cz/item/CS_URS_2023_01/953961112</t>
  </si>
  <si>
    <t>"lavička:" 6*4</t>
  </si>
  <si>
    <t>"koš:" 2*4</t>
  </si>
  <si>
    <t>96</t>
  </si>
  <si>
    <t>54879442</t>
  </si>
  <si>
    <t>šroub kotevní nerezový pro chemickou kotvu M10x130mm</t>
  </si>
  <si>
    <t>-1899354301</t>
  </si>
  <si>
    <t>998</t>
  </si>
  <si>
    <t>Přesun hmot</t>
  </si>
  <si>
    <t>97</t>
  </si>
  <si>
    <t>998223011</t>
  </si>
  <si>
    <t>Přesun hmot pro pozemní komunikace s krytem dlážděným</t>
  </si>
  <si>
    <t>140355776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</si>
  <si>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</si>
  <si>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</si>
  <si>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</si>
  <si>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</si>
  <si>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</si>
  <si>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98</t>
  </si>
  <si>
    <t>711111001</t>
  </si>
  <si>
    <t>Provedení izolace proti zemní vlhkosti vodorovné za studena nátěrem penetračním</t>
  </si>
  <si>
    <t>-1260990342</t>
  </si>
  <si>
    <t>https://podminky.urs.cz/item/CS_URS_2023_01/711111001</t>
  </si>
  <si>
    <t>99</t>
  </si>
  <si>
    <t>11163150</t>
  </si>
  <si>
    <t>lak penetrační asfaltový</t>
  </si>
  <si>
    <t>1164051246</t>
  </si>
  <si>
    <t>50*0,0003 'Přepočtené koeficientem množství</t>
  </si>
  <si>
    <t>100</t>
  </si>
  <si>
    <t>711142559</t>
  </si>
  <si>
    <t>Provedení izolace proti zemní vlhkosti pásy přitavením svislé NAIP</t>
  </si>
  <si>
    <t>-396940609</t>
  </si>
  <si>
    <t>https://podminky.urs.cz/item/CS_URS_2023_01/711142559</t>
  </si>
  <si>
    <t>101</t>
  </si>
  <si>
    <t>62853004</t>
  </si>
  <si>
    <t>pás asfaltový natavitelný modifikovaný SBS tl 4,0mm s vložkou ze skleněné tkaniny a spalitelnou PE fólií nebo jemnozrnným minerálním posypem na horním povrchu</t>
  </si>
  <si>
    <t>-821367897</t>
  </si>
  <si>
    <t>50*1,15 'Přepočtené koeficientem množství</t>
  </si>
  <si>
    <t>102</t>
  </si>
  <si>
    <t>62855001</t>
  </si>
  <si>
    <t>pás asfaltový natavitelný modifikovaný SBS tl 4,0mm s vložkou z polyesterové rohože a spalitelnou PE fólií nebo jemnozrnným minerálním posypem na horním povrchu</t>
  </si>
  <si>
    <t>-1284021269</t>
  </si>
  <si>
    <t>103</t>
  </si>
  <si>
    <t>919726125</t>
  </si>
  <si>
    <t>Geotextilie pro ochranu, separaci a filtraci netkaná měrná hm přes 800 do 1000 g/m2</t>
  </si>
  <si>
    <t>16551536</t>
  </si>
  <si>
    <t>https://podminky.urs.cz/item/CS_URS_2023_01/919726125</t>
  </si>
  <si>
    <t>50,0*1,15</t>
  </si>
  <si>
    <t>104</t>
  </si>
  <si>
    <t>998711201</t>
  </si>
  <si>
    <t>Přesun hmot procentní pro izolace proti vodě, vlhkosti a plynům v objektech v do 6 m</t>
  </si>
  <si>
    <t>%</t>
  </si>
  <si>
    <t>348973273</t>
  </si>
  <si>
    <t>https://podminky.urs.cz/item/CS_URS_2023_01/998711201</t>
  </si>
  <si>
    <t>767</t>
  </si>
  <si>
    <t>Konstrukce zámečnické</t>
  </si>
  <si>
    <t>105</t>
  </si>
  <si>
    <t>767001-R1</t>
  </si>
  <si>
    <t>Ocelové poklopy na šachty s rámem, žárový pozink, vodotěsné, údosnost tř.D, D+M</t>
  </si>
  <si>
    <t>1857381438</t>
  </si>
  <si>
    <t>poklop 1 - 1,45*1,15 m</t>
  </si>
  <si>
    <t>poklop 2 - 0,9*0,7 m</t>
  </si>
  <si>
    <t>poklop 3 - 0,9*0,6 m</t>
  </si>
  <si>
    <t>poklop 4 - 1,4*0,95 m - dvoudílný</t>
  </si>
  <si>
    <t>106</t>
  </si>
  <si>
    <t>767001-R2</t>
  </si>
  <si>
    <t>Reklamní billboard - typový 5160x2500 mm pro osazení na 2 kusech podpěr, včetně kotvení, D+M</t>
  </si>
  <si>
    <t>-758128349</t>
  </si>
  <si>
    <t>107</t>
  </si>
  <si>
    <t>767001-R3</t>
  </si>
  <si>
    <t>Ocelová konstrukce pro uchycení reklamního billboardu, žárový pozink, D+M</t>
  </si>
  <si>
    <t>656028151</t>
  </si>
  <si>
    <t>- Ocelové sloupky 200/200/6 mm dl.5,9 m - 2ks</t>
  </si>
  <si>
    <t>- Patní plechy 500/500/6 mm - 2ks</t>
  </si>
  <si>
    <t>- Tyče DN 14 mm dl.900 mm - 8ks</t>
  </si>
  <si>
    <t>Hmotnost 671 kg</t>
  </si>
  <si>
    <t>108</t>
  </si>
  <si>
    <t>998767201</t>
  </si>
  <si>
    <t>Přesun hmot procentní pro zámečnické konstrukce v objektech v do 6 m</t>
  </si>
  <si>
    <t>-203847238</t>
  </si>
  <si>
    <t>https://podminky.urs.cz/item/CS_URS_2023_01/998767201</t>
  </si>
  <si>
    <t>D2_03 - Kanalizace</t>
  </si>
  <si>
    <t xml:space="preserve">    99 - Přesun hmot</t>
  </si>
  <si>
    <t>131251201</t>
  </si>
  <si>
    <t>Hloubení jam zapažených v hornině třídy těžitelnosti I skupiny 3 objem do 20 m3 strojně</t>
  </si>
  <si>
    <t>487705449</t>
  </si>
  <si>
    <t>https://podminky.urs.cz/item/CS_URS_2023_01/131251201</t>
  </si>
  <si>
    <t>Zatřídění hornín: tř. 3-50%, tř. 4-50%</t>
  </si>
  <si>
    <t>Šachty</t>
  </si>
  <si>
    <t>2,0*2,0*1,6*2*0,5</t>
  </si>
  <si>
    <t>131351201</t>
  </si>
  <si>
    <t>Hloubení jam zapažených v hornině třídy těžitelnosti II skupiny 4 objem do 20 m3 strojně</t>
  </si>
  <si>
    <t>1367832763</t>
  </si>
  <si>
    <t>https://podminky.urs.cz/item/CS_URS_2023_01/131351201</t>
  </si>
  <si>
    <t>132254203</t>
  </si>
  <si>
    <t>Hloubení zapažených rýh š do 2000 mm v hornině třídy těžitelnosti I skupiny 3 objem do 100 m3</t>
  </si>
  <si>
    <t>-231084436</t>
  </si>
  <si>
    <t>https://podminky.urs.cz/item/CS_URS_2023_01/132254203</t>
  </si>
  <si>
    <t>30,6*1,0*1,8*0,5</t>
  </si>
  <si>
    <t>132354203</t>
  </si>
  <si>
    <t>Hloubení zapažených rýh š do 2000 mm v hornině třídy těžitelnosti II skupiny 4 objem do 100 m3</t>
  </si>
  <si>
    <t>-1939350888</t>
  </si>
  <si>
    <t>https://podminky.urs.cz/item/CS_URS_2023_01/132354203</t>
  </si>
  <si>
    <t>151101101</t>
  </si>
  <si>
    <t>Zřízení příložného pažení a rozepření stěn rýh hl do 2 m</t>
  </si>
  <si>
    <t>476196795</t>
  </si>
  <si>
    <t>https://podminky.urs.cz/item/CS_URS_2023_01/151101101</t>
  </si>
  <si>
    <t>kanalizace</t>
  </si>
  <si>
    <t>30,6*2*1,8</t>
  </si>
  <si>
    <t>151101111</t>
  </si>
  <si>
    <t>Odstranění příložného pažení a rozepření stěn rýh hl do 2 m</t>
  </si>
  <si>
    <t>-67302235</t>
  </si>
  <si>
    <t>https://podminky.urs.cz/item/CS_URS_2023_01/151101111</t>
  </si>
  <si>
    <t>151101201</t>
  </si>
  <si>
    <t>Zřízení příložného pažení stěn výkopu hl do 4 m</t>
  </si>
  <si>
    <t>-1696850269</t>
  </si>
  <si>
    <t>https://podminky.urs.cz/item/CS_URS_2023_01/151101201</t>
  </si>
  <si>
    <t>(2,0+2,0)*2*1,6*2</t>
  </si>
  <si>
    <t>151101211</t>
  </si>
  <si>
    <t>Odstranění příložného pažení stěn hl do 4 m</t>
  </si>
  <si>
    <t>1517920323</t>
  </si>
  <si>
    <t>https://podminky.urs.cz/item/CS_URS_2023_01/151101211</t>
  </si>
  <si>
    <t>-173834352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</si>
  <si>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</si>
  <si>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na mezideponií pro zásypy</t>
  </si>
  <si>
    <t>6,4+27,54</t>
  </si>
  <si>
    <t>z mezideponie na zásyp</t>
  </si>
  <si>
    <t>10,677*0,5</t>
  </si>
  <si>
    <t>162351123</t>
  </si>
  <si>
    <t>Vodorovné přemístění přes 50 do 500 m výkopku/sypaniny z hornin třídy těžitelnosti II skupiny 4 a 5</t>
  </si>
  <si>
    <t>-266172919</t>
  </si>
  <si>
    <t>https://podminky.urs.cz/item/CS_URS_2023_01/162351123</t>
  </si>
  <si>
    <t>162751115</t>
  </si>
  <si>
    <t>Vodorovné přemístění přes 7 000 do 8000 m výkopku/sypaniny z horniny třídy těžitelnosti I skupiny 1 až 3</t>
  </si>
  <si>
    <t>-4136357</t>
  </si>
  <si>
    <t>https://podminky.urs.cz/item/CS_URS_2023_01/162751115</t>
  </si>
  <si>
    <t>přebytečná zemina</t>
  </si>
  <si>
    <t>(6,4+27,54)-10,677*0,5</t>
  </si>
  <si>
    <t>162751135</t>
  </si>
  <si>
    <t>Vodorovné přemístění přes 7 000 do 8000 m výkopku/sypaniny z horniny třídy těžitelnosti II skupiny 4 a 5</t>
  </si>
  <si>
    <t>1805205308</t>
  </si>
  <si>
    <t>https://podminky.urs.cz/item/CS_URS_2023_01/162751135</t>
  </si>
  <si>
    <t>171201201</t>
  </si>
  <si>
    <t>Uložení sypaniny na skládky nebo meziskládky</t>
  </si>
  <si>
    <t>-1271533606</t>
  </si>
  <si>
    <t>https://podminky.urs.cz/item/CS_URS_2023_01/171201201</t>
  </si>
  <si>
    <t>mezideponie</t>
  </si>
  <si>
    <t>(6,4+27,54)*2</t>
  </si>
  <si>
    <t>1527781300</t>
  </si>
  <si>
    <t>Z mezideponie</t>
  </si>
  <si>
    <t>167151112</t>
  </si>
  <si>
    <t>Nakládání výkopku z hornin třídy těžitelnosti II skupiny 4 a 5 přes 100 m3</t>
  </si>
  <si>
    <t>-1610201436</t>
  </si>
  <si>
    <t>https://podminky.urs.cz/item/CS_URS_2023_01/167151112</t>
  </si>
  <si>
    <t>171201231</t>
  </si>
  <si>
    <t>Poplatek za uložení zeminy a kamení na recyklační skládce (skládkovné) kód odpadu 17 05 04</t>
  </si>
  <si>
    <t>1470860864</t>
  </si>
  <si>
    <t>https://podminky.urs.cz/item/CS_URS_2023_01/171201231</t>
  </si>
  <si>
    <t>((6,4+27,54)*2-10,677)*2,0</t>
  </si>
  <si>
    <t>1859870634</t>
  </si>
  <si>
    <t xml:space="preserve">Viz PD - situace, podélné profily, příčné řezy a TZ </t>
  </si>
  <si>
    <t>2,0*2,0*1,6*2-3,14*0,65*0,65*1,6</t>
  </si>
  <si>
    <t>181951114</t>
  </si>
  <si>
    <t>Úprava pláně v hornině třídy těžitelnosti II skupiny 4 a 5 se zhutněním strojně</t>
  </si>
  <si>
    <t>1206003848</t>
  </si>
  <si>
    <t>https://podminky.urs.cz/item/CS_URS_2023_01/181951114</t>
  </si>
  <si>
    <t xml:space="preserve">Viz PD - situace,výkres dešťové zdrže a TZ </t>
  </si>
  <si>
    <t>2,0*2,0*2</t>
  </si>
  <si>
    <t>175151101</t>
  </si>
  <si>
    <t>Obsypání potrubí strojně sypaninou bez prohození, uloženou do 3 m</t>
  </si>
  <si>
    <t>-476373963</t>
  </si>
  <si>
    <t>https://podminky.urs.cz/item/CS_URS_2023_01/175151101</t>
  </si>
  <si>
    <t xml:space="preserve">Viz PD - situace, podélné profily,příčné řezy, výpis prvků a TZ </t>
  </si>
  <si>
    <t>30,6*1,0*0,55</t>
  </si>
  <si>
    <t>583373030</t>
  </si>
  <si>
    <t>štěrkopísek frakce 0/8</t>
  </si>
  <si>
    <t>1341243024</t>
  </si>
  <si>
    <t>16,83*2 'Přepočtené koeficientem množství</t>
  </si>
  <si>
    <t>451573111</t>
  </si>
  <si>
    <t>Lože pod potrubí otevřený výkop ze štěrkopísku</t>
  </si>
  <si>
    <t>-1208122439</t>
  </si>
  <si>
    <t>https://podminky.urs.cz/item/CS_URS_2023_01/451573111</t>
  </si>
  <si>
    <t>frakce 0-8 mm</t>
  </si>
  <si>
    <t>30,6*1,0*0,15</t>
  </si>
  <si>
    <t>1967515849</t>
  </si>
  <si>
    <t>zemina na staveništní deponii pro zásypy</t>
  </si>
  <si>
    <t>30,6*1,0*1,1</t>
  </si>
  <si>
    <t>871360320</t>
  </si>
  <si>
    <t>Montáž kanalizačního potrubí hladkého plnostěnného SN 12 z polypropylenu DN 250</t>
  </si>
  <si>
    <t>-250789593</t>
  </si>
  <si>
    <t>https://podminky.urs.cz/item/CS_URS_2023_01/871360320</t>
  </si>
  <si>
    <t>- ČSN EN 1401-1</t>
  </si>
  <si>
    <t xml:space="preserve">Viz PD - situace, podélné profily,příčné řezy a TZ </t>
  </si>
  <si>
    <t>včetně tvarovek</t>
  </si>
  <si>
    <t>30,6</t>
  </si>
  <si>
    <t>28617027</t>
  </si>
  <si>
    <t>trubka kanalizační PP plnostěnná třívrstvá DN 250x1000mm SN12</t>
  </si>
  <si>
    <t>757184996</t>
  </si>
  <si>
    <t>30,6*1,015 'Přepočtené koeficientem množství</t>
  </si>
  <si>
    <t>871315221</t>
  </si>
  <si>
    <t>Kanalizační potrubí z tvrdého PVC jednovrstvé tuhost třídy SN8 DN 160</t>
  </si>
  <si>
    <t>1836871266</t>
  </si>
  <si>
    <t>https://podminky.urs.cz/item/CS_URS_2023_01/871315221</t>
  </si>
  <si>
    <t>150/4,7mm, včetně tvarovek</t>
  </si>
  <si>
    <t>36,0</t>
  </si>
  <si>
    <t>894411121</t>
  </si>
  <si>
    <t>Zřízení šachet kanalizačních z betonových dílců na potrubí DN přes 200 do 300 dno beton tř. C 25/30</t>
  </si>
  <si>
    <t>5898065</t>
  </si>
  <si>
    <t>https://podminky.urs.cz/item/CS_URS_2023_01/894411121</t>
  </si>
  <si>
    <t>dno šachty prefabrikované</t>
  </si>
  <si>
    <t>59224061</t>
  </si>
  <si>
    <t>dno betonové šachtové kulaté DN 1000x600, 100x75x15cm</t>
  </si>
  <si>
    <t>-1822317324</t>
  </si>
  <si>
    <t>Viz PD - situace, tabulka šachet a TZ</t>
  </si>
  <si>
    <t>včetně integrované šachtové vložky nebo gumového těsnění</t>
  </si>
  <si>
    <t>"viz Tabulka šachet:" 2</t>
  </si>
  <si>
    <t>59224176</t>
  </si>
  <si>
    <t>prstenec šachtový vyrovnávací betonový 625x120x80mm</t>
  </si>
  <si>
    <t>-1187615266</t>
  </si>
  <si>
    <t>"viz Tabulka šachet:" 1</t>
  </si>
  <si>
    <t>59224187</t>
  </si>
  <si>
    <t>prstenec šachtový vyrovnávací betonový 625x120x100mm</t>
  </si>
  <si>
    <t>305750874</t>
  </si>
  <si>
    <t>59224348</t>
  </si>
  <si>
    <t>těsnění elastomerové pro spojení šachetních dílů DN 1000</t>
  </si>
  <si>
    <t>2029609184</t>
  </si>
  <si>
    <t>2+2</t>
  </si>
  <si>
    <t>899104111</t>
  </si>
  <si>
    <t>Osazení poklopů litinových nebo ocelových včetně rámů pro třídu zatížení D400, E600</t>
  </si>
  <si>
    <t>393388862</t>
  </si>
  <si>
    <t>https://podminky.urs.cz/item/CS_URS_2023_01/899104111</t>
  </si>
  <si>
    <t>286619-R1</t>
  </si>
  <si>
    <t>poklop litinový DN 600 v.160, D400</t>
  </si>
  <si>
    <t>-739159669</t>
  </si>
  <si>
    <t>899000-R1</t>
  </si>
  <si>
    <t>Kamerová zkouška, ověření ovality</t>
  </si>
  <si>
    <t>-967337852</t>
  </si>
  <si>
    <t>899000-R2</t>
  </si>
  <si>
    <t>Tlaková zkouška kanalizace</t>
  </si>
  <si>
    <t>-1648791510</t>
  </si>
  <si>
    <t>998276101</t>
  </si>
  <si>
    <t>Přesun hmot pro trubní vedení z trub z plastických hmot otevřený výkop</t>
  </si>
  <si>
    <t>-631210803</t>
  </si>
  <si>
    <t>https://podminky.urs.cz/item/CS_URS_2023_01/998276101</t>
  </si>
  <si>
    <t>D2_05 - Sadové úpravy</t>
  </si>
  <si>
    <t>Irena Dundychová</t>
  </si>
  <si>
    <t>D1 - SPECIFIKACE 1/1 - rostliny</t>
  </si>
  <si>
    <t>D2 - SPECIFIKACE 1/2 - materiál</t>
  </si>
  <si>
    <t>C 823-1 - Montáž</t>
  </si>
  <si>
    <t>D1</t>
  </si>
  <si>
    <t>SPECIFIKACE 1/1 - rostliny</t>
  </si>
  <si>
    <t>Pol01</t>
  </si>
  <si>
    <t xml:space="preserve">Acer campestre ´Eventy Red´ - javor babyka </t>
  </si>
  <si>
    <t>ks</t>
  </si>
  <si>
    <t>-169483136</t>
  </si>
  <si>
    <t>14-16 (obvod kmene v cm v 1 m)</t>
  </si>
  <si>
    <t>D2</t>
  </si>
  <si>
    <t>SPECIFIKACE 1/2 - materiál</t>
  </si>
  <si>
    <t>Pol02</t>
  </si>
  <si>
    <t>Travní semeno - parková směs</t>
  </si>
  <si>
    <t>-1796173821</t>
  </si>
  <si>
    <t>Pol03</t>
  </si>
  <si>
    <t>Podzemní kotvení stromů za bal</t>
  </si>
  <si>
    <t>-287786477</t>
  </si>
  <si>
    <t>Pol04</t>
  </si>
  <si>
    <t>Bambusová rohož á 0,25 m á 1 strom</t>
  </si>
  <si>
    <t>-189702075</t>
  </si>
  <si>
    <t>Pol05</t>
  </si>
  <si>
    <t>Herbicid</t>
  </si>
  <si>
    <t>l</t>
  </si>
  <si>
    <t>1412636049</t>
  </si>
  <si>
    <t>Pol06</t>
  </si>
  <si>
    <t>Tabletové hnojivo ke dřevinám (4 tablety stromy)</t>
  </si>
  <si>
    <t>-72038668</t>
  </si>
  <si>
    <t>C 823-1</t>
  </si>
  <si>
    <t>Montáž</t>
  </si>
  <si>
    <t>181111111</t>
  </si>
  <si>
    <t>Plošná úprava terénu do 500 m2 zemina skupiny 1 až 4 nerovnosti přes 50 do 100 mm v rovinně a svahu do 1:5</t>
  </si>
  <si>
    <t>-580363323</t>
  </si>
  <si>
    <t>https://podminky.urs.cz/item/CS_URS_2023_01/181111111</t>
  </si>
  <si>
    <t>183403113</t>
  </si>
  <si>
    <t>Obdělání půdy frézováním v rovině a svahu do 1:5</t>
  </si>
  <si>
    <t>-2051095099</t>
  </si>
  <si>
    <t>https://podminky.urs.cz/item/CS_URS_2023_01/183403113</t>
  </si>
  <si>
    <t>183403153</t>
  </si>
  <si>
    <t>Obdělání půdy hrabáním v rovině a svahu do 1:5</t>
  </si>
  <si>
    <t>-1723103085</t>
  </si>
  <si>
    <t>https://podminky.urs.cz/item/CS_URS_2023_01/183403153</t>
  </si>
  <si>
    <t>183403161</t>
  </si>
  <si>
    <t>Obdělání půdy válením v rovině a svahu do 1:5</t>
  </si>
  <si>
    <t>-56679052</t>
  </si>
  <si>
    <t>https://podminky.urs.cz/item/CS_URS_2023_01/183403161</t>
  </si>
  <si>
    <t>183101121</t>
  </si>
  <si>
    <t>Hloubení jamek bez výměny půdy zeminy skupiny 1 až 4 obj přes 0,4 do 1 m3 v rovině a svahu do 1:5</t>
  </si>
  <si>
    <t>1842299290</t>
  </si>
  <si>
    <t>https://podminky.urs.cz/item/CS_URS_2023_01/183101121</t>
  </si>
  <si>
    <t>184102127</t>
  </si>
  <si>
    <t>Výsadba dřeviny s balem D přes 0,8 do 1 m do jamky se zalitím ve svahu přes 1:5 do 1:2</t>
  </si>
  <si>
    <t>120961565</t>
  </si>
  <si>
    <t>https://podminky.urs.cz/item/CS_URS_2023_01/184102127</t>
  </si>
  <si>
    <t>184215211</t>
  </si>
  <si>
    <t>Podzemní ukotvení kmene dřevin do volné zeminy skupiny 1 až 4 obvodu kmene do 250 mm</t>
  </si>
  <si>
    <t>1790669038</t>
  </si>
  <si>
    <t>https://podminky.urs.cz/item/CS_URS_2023_01/184215211</t>
  </si>
  <si>
    <t>184501141</t>
  </si>
  <si>
    <t>Zhotovení obalu z rákosové nebo kokosové rohože v rovině a svahu do 1:5</t>
  </si>
  <si>
    <t>1624535599</t>
  </si>
  <si>
    <t>https://podminky.urs.cz/item/CS_URS_2023_01/184501141</t>
  </si>
  <si>
    <t>184813511</t>
  </si>
  <si>
    <t>Chemické odplevelení před založením kultury postřikem na široko v rovině a svahu do 1:5 ručně</t>
  </si>
  <si>
    <t>-513289283</t>
  </si>
  <si>
    <t>https://podminky.urs.cz/item/CS_URS_2023_01/184813511</t>
  </si>
  <si>
    <t>185802114</t>
  </si>
  <si>
    <t>Hnojení půdy umělým hnojivem k jednotlivým rostlinám v rovině a svahu do 1:5</t>
  </si>
  <si>
    <t>-704010982</t>
  </si>
  <si>
    <t>https://podminky.urs.cz/item/CS_URS_2023_01/185802114</t>
  </si>
  <si>
    <t>185851121</t>
  </si>
  <si>
    <t>Dovoz vody pro zálivku rostlin za vzdálenost do 1000 m</t>
  </si>
  <si>
    <t>-475454383</t>
  </si>
  <si>
    <t>https://podminky.urs.cz/item/CS_URS_2023_01/185851121</t>
  </si>
  <si>
    <t>185804312</t>
  </si>
  <si>
    <t>Zalití rostlin vodou plocha přes 20 m2</t>
  </si>
  <si>
    <t>-1973901076</t>
  </si>
  <si>
    <t>https://podminky.urs.cz/item/CS_URS_2023_01/185804312</t>
  </si>
  <si>
    <t>D2_22 - Přeložky a přípojky NN</t>
  </si>
  <si>
    <t>Ing. Kremláček</t>
  </si>
  <si>
    <t>D2.22 - Přeložky a přípojky NN</t>
  </si>
  <si>
    <t xml:space="preserve">    EM - Elektromontáže</t>
  </si>
  <si>
    <t xml:space="preserve">    ZP - Zemní práce</t>
  </si>
  <si>
    <t>D2.22</t>
  </si>
  <si>
    <t>EM</t>
  </si>
  <si>
    <t>Elektromontáže</t>
  </si>
  <si>
    <t>34571352</t>
  </si>
  <si>
    <t>trubka elektroinstalační ohebná dvouplášťová korugovaná (chránička) D 52/63mm, HDPE+LDPE</t>
  </si>
  <si>
    <t>-847725150</t>
  </si>
  <si>
    <t>741122211</t>
  </si>
  <si>
    <t>Montáž kabel Cu plný kulatý žíla 3x1,5 až 6 mm2 uložený volně (např. CYKY)</t>
  </si>
  <si>
    <t>974804929</t>
  </si>
  <si>
    <t>https://podminky.urs.cz/item/CS_URS_2023_01/741122211</t>
  </si>
  <si>
    <t>34111048</t>
  </si>
  <si>
    <t>kabel instalační jádro Cu plné izolace PVC plášť PVC 450/750V (CYKY) 3x6mm2</t>
  </si>
  <si>
    <t>521639515</t>
  </si>
  <si>
    <t>149</t>
  </si>
  <si>
    <t>149*1,15 'Přepočtené koeficientem množství</t>
  </si>
  <si>
    <t>741130004</t>
  </si>
  <si>
    <t>Ukončení vodič izolovaný do 6 mm2 v rozváděči nebo na přístroji</t>
  </si>
  <si>
    <t>1519879867</t>
  </si>
  <si>
    <t>https://podminky.urs.cz/item/CS_URS_2023_01/741130004</t>
  </si>
  <si>
    <t>741132413</t>
  </si>
  <si>
    <t>Ukončení kabelů a vodičů do 1 kV celoplastových koncovkou přírubovou jednocestnou 3x1,5 až 10 mm2</t>
  </si>
  <si>
    <t>1752250283</t>
  </si>
  <si>
    <t>https://podminky.urs.cz/item/CS_URS_2023_01/741132413</t>
  </si>
  <si>
    <t>R01kam0306</t>
  </si>
  <si>
    <t>EPKT-0015(S20)</t>
  </si>
  <si>
    <t>128</t>
  </si>
  <si>
    <t>-1905655580</t>
  </si>
  <si>
    <t>741320101</t>
  </si>
  <si>
    <t>Montáž jističů jednopólových nn do 25 A bez krytu se zapojením vodičů</t>
  </si>
  <si>
    <t>-1725225124</t>
  </si>
  <si>
    <t>https://podminky.urs.cz/item/CS_URS_2023_01/741320101</t>
  </si>
  <si>
    <t>O0233895</t>
  </si>
  <si>
    <t>Jistič, In 20 A, Ue 230 V a.c., 60 V d.c., charakteristika C, 1-pól, Icn 10 kA</t>
  </si>
  <si>
    <t>1502807883</t>
  </si>
  <si>
    <t>741231002</t>
  </si>
  <si>
    <t>Montáž svorkovnice do rozvaděčů - řadová vodič do 6 mm2 se zapojením vodičů</t>
  </si>
  <si>
    <t>-1834624801</t>
  </si>
  <si>
    <t>https://podminky.urs.cz/item/CS_URS_2023_01/741231002</t>
  </si>
  <si>
    <t>34562174</t>
  </si>
  <si>
    <t>svorka řadová šroubovací RSA nízkého napětí a průřezem vodiče 6mm2</t>
  </si>
  <si>
    <t>2000391974</t>
  </si>
  <si>
    <t>HZS-1</t>
  </si>
  <si>
    <t>Kompletace</t>
  </si>
  <si>
    <t>hod</t>
  </si>
  <si>
    <t>-1418253414</t>
  </si>
  <si>
    <t>HZS-2</t>
  </si>
  <si>
    <t>Vyhledání místa připojení</t>
  </si>
  <si>
    <t>-687197983</t>
  </si>
  <si>
    <t>HZS-3</t>
  </si>
  <si>
    <t>Koordinace</t>
  </si>
  <si>
    <t>277047188</t>
  </si>
  <si>
    <t>HZS-5</t>
  </si>
  <si>
    <t>Zabezpečení pracoviště</t>
  </si>
  <si>
    <t>-1036141731</t>
  </si>
  <si>
    <t>741810001</t>
  </si>
  <si>
    <t>Celková prohlídka elektrického rozvodu a zařízení do 100 000,- Kč</t>
  </si>
  <si>
    <t>1568519779</t>
  </si>
  <si>
    <t>https://podminky.urs.cz/item/CS_URS_2023_01/741810001</t>
  </si>
  <si>
    <t>ZP</t>
  </si>
  <si>
    <t>460010025</t>
  </si>
  <si>
    <t>Vytyčení trasy inženýrských sítí v zastavěném prostoru</t>
  </si>
  <si>
    <t>km</t>
  </si>
  <si>
    <t>-1231482036</t>
  </si>
  <si>
    <t>https://podminky.urs.cz/item/CS_URS_2023_01/460010025</t>
  </si>
  <si>
    <t>0.15</t>
  </si>
  <si>
    <t>468041123</t>
  </si>
  <si>
    <t>Řezání živičného podkladu nebo krytu při elektromontážích hl přes 10 do 15 cm</t>
  </si>
  <si>
    <t>-62130305</t>
  </si>
  <si>
    <t>https://podminky.urs.cz/item/CS_URS_2023_01/468041123</t>
  </si>
  <si>
    <t>468011143</t>
  </si>
  <si>
    <t>Odstranění podkladu nebo krytu komunikace při elektromontážích ze živice tl přes 10 do 15 cm</t>
  </si>
  <si>
    <t>668385799</t>
  </si>
  <si>
    <t>https://podminky.urs.cz/item/CS_URS_2023_01/468011143</t>
  </si>
  <si>
    <t>2.5</t>
  </si>
  <si>
    <t>468021221</t>
  </si>
  <si>
    <t>Rozebrání dlažeb při elektromontážích ručně z dlaždic zámkových do písku spáry nezalité</t>
  </si>
  <si>
    <t>-1697781976</t>
  </si>
  <si>
    <t>https://podminky.urs.cz/item/CS_URS_2023_01/468021221</t>
  </si>
  <si>
    <t>7.5</t>
  </si>
  <si>
    <t>460161252</t>
  </si>
  <si>
    <t>Hloubení kabelových rýh ručně š 50 cm hl 60 cm v hornině tř I skupiny 3</t>
  </si>
  <si>
    <t>-754671170</t>
  </si>
  <si>
    <t>https://podminky.urs.cz/item/CS_URS_2023_01/460161252</t>
  </si>
  <si>
    <t>460161272</t>
  </si>
  <si>
    <t>Hloubení kabelových rýh ručně š 50 cm hl 80 cm v hornině tř I skupiny 3</t>
  </si>
  <si>
    <t>-54631647</t>
  </si>
  <si>
    <t>https://podminky.urs.cz/item/CS_URS_2023_01/460161272</t>
  </si>
  <si>
    <t>460161312</t>
  </si>
  <si>
    <t>Hloubení kabelových rýh ručně š 50 cm hl 120 cm v hornině tř I skupiny 3</t>
  </si>
  <si>
    <t>382451930</t>
  </si>
  <si>
    <t>https://podminky.urs.cz/item/CS_URS_2023_01/460161312</t>
  </si>
  <si>
    <t>460661512</t>
  </si>
  <si>
    <t>Kabelové lože z písku pro kabely nn kryté plastovou fólií š lože přes 25 do 50 cm</t>
  </si>
  <si>
    <t>991872116</t>
  </si>
  <si>
    <t>https://podminky.urs.cz/item/CS_URS_2023_01/460661512</t>
  </si>
  <si>
    <t>133</t>
  </si>
  <si>
    <t>460742111</t>
  </si>
  <si>
    <t>Osazení kabelových prostupů z trub plastových do rýhy bez obsypu průměru do 10 cm</t>
  </si>
  <si>
    <t>1976724459</t>
  </si>
  <si>
    <t>https://podminky.urs.cz/item/CS_URS_2023_01/460742111</t>
  </si>
  <si>
    <t>460431242</t>
  </si>
  <si>
    <t>Zásyp kabelových rýh ručně se zhutněním š 50 cm hl 40 cm z horniny tř I skupiny 3</t>
  </si>
  <si>
    <t>-1789985657</t>
  </si>
  <si>
    <t>https://podminky.urs.cz/item/CS_URS_2023_01/460431242</t>
  </si>
  <si>
    <t>460431262</t>
  </si>
  <si>
    <t>Zásyp kabelových rýh ručně se zhutněním š 50 cm hl 60 cm z horniny tř I skupiny 3</t>
  </si>
  <si>
    <t>-1628472973</t>
  </si>
  <si>
    <t>https://podminky.urs.cz/item/CS_URS_2023_01/460431262</t>
  </si>
  <si>
    <t>460431282</t>
  </si>
  <si>
    <t>Zásyp kabelových rýh ručně se zhutněním š 50 cm hl 80 cm z horniny tř I skupiny 3</t>
  </si>
  <si>
    <t>1242314747</t>
  </si>
  <si>
    <t>https://podminky.urs.cz/item/CS_URS_2023_01/460431282</t>
  </si>
  <si>
    <t>460371111</t>
  </si>
  <si>
    <t>Naložení výkopku při elektromontážích ručně z hornin třídy I skupiny 1 až 3</t>
  </si>
  <si>
    <t>1229422278</t>
  </si>
  <si>
    <t>https://podminky.urs.cz/item/CS_URS_2023_01/460371111</t>
  </si>
  <si>
    <t>16.7</t>
  </si>
  <si>
    <t>460341113</t>
  </si>
  <si>
    <t>Vodorovné přemístění horniny jakékoliv třídy dopravními prostředky při elektromontážích přes 500 do 1000 m</t>
  </si>
  <si>
    <t>-1800384583</t>
  </si>
  <si>
    <t>https://podminky.urs.cz/item/CS_URS_2023_01/460341113</t>
  </si>
  <si>
    <t>460361111</t>
  </si>
  <si>
    <t>Poplatek za uložení zeminy na skládce (skládkovné) kód odpadu 17 05 04</t>
  </si>
  <si>
    <t>-1661692225</t>
  </si>
  <si>
    <t>https://podminky.urs.cz/item/CS_URS_2023_01/460361111</t>
  </si>
  <si>
    <t>28.4</t>
  </si>
  <si>
    <t>460481122</t>
  </si>
  <si>
    <t>Úprava pláně při elektromontážích v hornině třídy těžitelnosti I skupiny 3 se zhutněním ručně</t>
  </si>
  <si>
    <t>1697724016</t>
  </si>
  <si>
    <t>https://podminky.urs.cz/item/CS_URS_2023_01/460481122</t>
  </si>
  <si>
    <t>460581121</t>
  </si>
  <si>
    <t>Zatravnění včetně zalití vodou na rovině</t>
  </si>
  <si>
    <t>-698401363</t>
  </si>
  <si>
    <t>https://podminky.urs.cz/item/CS_URS_2023_01/460581121</t>
  </si>
  <si>
    <t>460871153</t>
  </si>
  <si>
    <t>Podklad vozovky a chodníku z kameniva drceného se zhutněním při elektromontážích tl přes 15 do 20 cm</t>
  </si>
  <si>
    <t>1141146520</t>
  </si>
  <si>
    <t>https://podminky.urs.cz/item/CS_URS_2023_01/460871153</t>
  </si>
  <si>
    <t>460871143</t>
  </si>
  <si>
    <t>Podklad vozovky a chodníku ze štěrkodrti se zhutněním při elektromontážích tl přes 10 do 15 cm</t>
  </si>
  <si>
    <t>-1821708160</t>
  </si>
  <si>
    <t>https://podminky.urs.cz/item/CS_URS_2023_01/460871143</t>
  </si>
  <si>
    <t>9.5</t>
  </si>
  <si>
    <t>460881223</t>
  </si>
  <si>
    <t>Kryt vozovky a chodníku z asfaltového betonu při elektromontážích vrstva obrusná tl 5 cm</t>
  </si>
  <si>
    <t>208186066</t>
  </si>
  <si>
    <t>https://podminky.urs.cz/item/CS_URS_2023_01/460881223</t>
  </si>
  <si>
    <t>460881612</t>
  </si>
  <si>
    <t>Kladení dlažby z dlaždic betonových tvarovaných a zámkových do lože z kameniva těženého při elektromontážích</t>
  </si>
  <si>
    <t>-961472446</t>
  </si>
  <si>
    <t>https://podminky.urs.cz/item/CS_URS_2023_01/460881612</t>
  </si>
  <si>
    <t>D2_23 - Venkovní osvětlení</t>
  </si>
  <si>
    <t>D2.23 - Venkovní osvětlení</t>
  </si>
  <si>
    <t>D2.23</t>
  </si>
  <si>
    <t>34571353</t>
  </si>
  <si>
    <t>trubka elektroinstalační ohebná dvouplášťová korugovaná (chránička) D 61/75mm, HDPE+LDPE</t>
  </si>
  <si>
    <t>-1857370259</t>
  </si>
  <si>
    <t>741110002</t>
  </si>
  <si>
    <t>Montáž trubka plastová tuhá D přes 23 do 35 mm uložená pevně</t>
  </si>
  <si>
    <t>404190952</t>
  </si>
  <si>
    <t>https://podminky.urs.cz/item/CS_URS_2023_01/741110002</t>
  </si>
  <si>
    <t>34571093</t>
  </si>
  <si>
    <t>trubka elektroinstalační tuhá z PVC D 22,1/25 mm, délka 3m</t>
  </si>
  <si>
    <t>2045668724</t>
  </si>
  <si>
    <t>K115325_KB</t>
  </si>
  <si>
    <t>5325_KB PŘÍCHYTKA PVC, SVĚTLE ŠEDÁ/RAL 7035, vč. šroubu</t>
  </si>
  <si>
    <t>489176563</t>
  </si>
  <si>
    <t>-524351311</t>
  </si>
  <si>
    <t>34111036</t>
  </si>
  <si>
    <t>kabel instalační jádro Cu plné izolace PVC plášť PVC 450/750V (CYKY) 3x2,5mm2</t>
  </si>
  <si>
    <t>474726809</t>
  </si>
  <si>
    <t>19*1,15 'Přepočtené koeficientem množství</t>
  </si>
  <si>
    <t>741122223</t>
  </si>
  <si>
    <t>Montáž kabel Cu plný kulatý žíla 4x16 až 25 mm2 uložený volně (např. CYKY)</t>
  </si>
  <si>
    <t>1342608845</t>
  </si>
  <si>
    <t>https://podminky.urs.cz/item/CS_URS_2023_01/741122223</t>
  </si>
  <si>
    <t>34111080</t>
  </si>
  <si>
    <t>kabel instalační jádro Cu plné izolace PVC plášť PVC 450/750V (CYKY) 4x16mm2</t>
  </si>
  <si>
    <t>350650819</t>
  </si>
  <si>
    <t>24*1,15 'Přepočtené koeficientem množství</t>
  </si>
  <si>
    <t>741130001</t>
  </si>
  <si>
    <t>Ukončení vodič izolovaný do 2,5 mm2 v rozváděči nebo na přístroji</t>
  </si>
  <si>
    <t>-1318639912</t>
  </si>
  <si>
    <t>https://podminky.urs.cz/item/CS_URS_2023_01/741130001</t>
  </si>
  <si>
    <t>741130006</t>
  </si>
  <si>
    <t>Ukončení vodič izolovaný do 16 mm2 v rozváděči nebo na přístroji</t>
  </si>
  <si>
    <t>-227307984</t>
  </si>
  <si>
    <t>https://podminky.urs.cz/item/CS_URS_2023_01/741130006</t>
  </si>
  <si>
    <t>741132424</t>
  </si>
  <si>
    <t>Ukončení kabelů a vodičů do 1 kV celoplastových koncovkou přírubovou jednocestnou 4x0,5 až 16 mm2</t>
  </si>
  <si>
    <t>-382760217</t>
  </si>
  <si>
    <t>https://podminky.urs.cz/item/CS_URS_2023_01/741132424</t>
  </si>
  <si>
    <t>-894472134</t>
  </si>
  <si>
    <t>1468266305</t>
  </si>
  <si>
    <t>35822117</t>
  </si>
  <si>
    <t>jistič 1-pólový 10 A vypínací charakteristika C vypínací schopnost 10 kA</t>
  </si>
  <si>
    <t>-712683811</t>
  </si>
  <si>
    <t>741320041</t>
  </si>
  <si>
    <t>Montáž pojistka - patrona do 60 A se styčným kroužkem se zapojením vodičů</t>
  </si>
  <si>
    <t>1671697108</t>
  </si>
  <si>
    <t>https://podminky.urs.cz/item/CS_URS_2023_01/741320041</t>
  </si>
  <si>
    <t>34523416</t>
  </si>
  <si>
    <t>vložka pojistková E27 normální 2410 10A</t>
  </si>
  <si>
    <t>1778550828</t>
  </si>
  <si>
    <t>741330032</t>
  </si>
  <si>
    <t>Montáž stykačů střídavých vestavných jednopólových do 25 A se zapojením vodičů</t>
  </si>
  <si>
    <t>1236120104</t>
  </si>
  <si>
    <t>https://podminky.urs.cz/item/CS_URS_2023_01/741330032</t>
  </si>
  <si>
    <t>O0236609</t>
  </si>
  <si>
    <t>Instalační stykač, Ith 20 A, Uc AC 230 V, 1x zapínací kontakt</t>
  </si>
  <si>
    <t>-2006880700</t>
  </si>
  <si>
    <t>1860442440</t>
  </si>
  <si>
    <t>34562148</t>
  </si>
  <si>
    <t>svorka řadová šroubovací RSA nízkého napětí a průřezem vodiče 4mm2</t>
  </si>
  <si>
    <t>-1216403351</t>
  </si>
  <si>
    <t>741410041</t>
  </si>
  <si>
    <t>Montáž vodič uzemňovací drát nebo lano D do 10 mm v městské zástavbě</t>
  </si>
  <si>
    <t>-1809150778</t>
  </si>
  <si>
    <t>https://podminky.urs.cz/item/CS_URS_2023_01/741410041</t>
  </si>
  <si>
    <t>35441072</t>
  </si>
  <si>
    <t>drát D 8mm FeZn pro hromosvod</t>
  </si>
  <si>
    <t>-172893413</t>
  </si>
  <si>
    <t>25*0,4 'Přepočtené koeficientem množství</t>
  </si>
  <si>
    <t>35441073</t>
  </si>
  <si>
    <t>drát D 10mm FeZn</t>
  </si>
  <si>
    <t>532226674</t>
  </si>
  <si>
    <t>8*0,62 'Přepočtené koeficientem množství</t>
  </si>
  <si>
    <t>741420021</t>
  </si>
  <si>
    <t>Montáž svorka hromosvodná se 2 šrouby</t>
  </si>
  <si>
    <t>-226428142</t>
  </si>
  <si>
    <t>https://podminky.urs.cz/item/CS_URS_2023_01/741420021</t>
  </si>
  <si>
    <t>35441996</t>
  </si>
  <si>
    <t>svorka odbočovací a spojovací pro spojování kruhových a páskových vodičů, FeZn</t>
  </si>
  <si>
    <t>-1703380403</t>
  </si>
  <si>
    <t>35431019</t>
  </si>
  <si>
    <t>svorka uzemnění FeZn připojovací na kovové části pro 1 vodič D 7-10mm -plochá, 2 šrouby</t>
  </si>
  <si>
    <t>-177811808</t>
  </si>
  <si>
    <t>210204011</t>
  </si>
  <si>
    <t>Montáž stožárů osvětlení ocelových samostatně stojících délky do 12 m</t>
  </si>
  <si>
    <t>2005293902</t>
  </si>
  <si>
    <t>https://podminky.urs.cz/item/CS_URS_2023_01/210204011</t>
  </si>
  <si>
    <t>C6-LI-21171-T3-W30</t>
  </si>
  <si>
    <t xml:space="preserve">"C6" Venkovní LED svítidlo 230V/50Hz/ 54W/IP65/4968-5616lm/3000°K, optika-134°x68°, Al stožár 6m, s výložníkem 1m, barva černá, vč. stožár.sv., vnitřní kabeláže, přepěťové ochrany, zemní kotvící sady    </t>
  </si>
  <si>
    <t>-5991439</t>
  </si>
  <si>
    <t>741372051</t>
  </si>
  <si>
    <t>Montáž svítidlo LED interiérové přisazené stropní reflektorové bez pohybového čidla se zapojením vodičů</t>
  </si>
  <si>
    <t>70005192</t>
  </si>
  <si>
    <t>https://podminky.urs.cz/item/CS_URS_2023_01/741372051</t>
  </si>
  <si>
    <t>GUELL ZERO S/M</t>
  </si>
  <si>
    <t>LED reflektor na výložník s asymetrickou optikou, 15W/IP66/4000°K, 866lm s výložníkem 1m</t>
  </si>
  <si>
    <t>1792729329</t>
  </si>
  <si>
    <t>546834876</t>
  </si>
  <si>
    <t>-273045679</t>
  </si>
  <si>
    <t>-46567488</t>
  </si>
  <si>
    <t>-1999415077</t>
  </si>
  <si>
    <t>511733678</t>
  </si>
  <si>
    <t>0.1</t>
  </si>
  <si>
    <t>1900229763</t>
  </si>
  <si>
    <t>1.5</t>
  </si>
  <si>
    <t>460131113</t>
  </si>
  <si>
    <t>Hloubení nezapažených jam při elektromontážích ručně v hornině tř I skupiny 3</t>
  </si>
  <si>
    <t>1042870959</t>
  </si>
  <si>
    <t>https://podminky.urs.cz/item/CS_URS_2023_01/460131113</t>
  </si>
  <si>
    <t>0.25</t>
  </si>
  <si>
    <t>460641113</t>
  </si>
  <si>
    <t>Základové konstrukce při elektromontážích z monolitického betonu tř. C 16/20</t>
  </si>
  <si>
    <t>-66932555</t>
  </si>
  <si>
    <t>https://podminky.urs.cz/item/CS_URS_2023_01/460641113</t>
  </si>
  <si>
    <t>1130990311</t>
  </si>
  <si>
    <t>165753610</t>
  </si>
  <si>
    <t>-575511800</t>
  </si>
  <si>
    <t>261813042</t>
  </si>
  <si>
    <t>199163007</t>
  </si>
  <si>
    <t>-1264049352</t>
  </si>
  <si>
    <t>-584758501</t>
  </si>
  <si>
    <t>2.2</t>
  </si>
  <si>
    <t>302786954</t>
  </si>
  <si>
    <t>614298562</t>
  </si>
  <si>
    <t>2004020128</t>
  </si>
  <si>
    <t>1235550917</t>
  </si>
  <si>
    <t>-1932851752</t>
  </si>
  <si>
    <t>1435473409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</si>
</sst>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21151103" TargetMode="External" /><Relationship Id="rId2" Type="http://schemas.openxmlformats.org/officeDocument/2006/relationships/hyperlink" Target="https://podminky.urs.cz/item/CS_URS_2023_01/122251106" TargetMode="External" /><Relationship Id="rId3" Type="http://schemas.openxmlformats.org/officeDocument/2006/relationships/hyperlink" Target="https://podminky.urs.cz/item/CS_URS_2023_01/131251100" TargetMode="External" /><Relationship Id="rId4" Type="http://schemas.openxmlformats.org/officeDocument/2006/relationships/hyperlink" Target="https://podminky.urs.cz/item/CS_URS_2023_01/132251104" TargetMode="External" /><Relationship Id="rId5" Type="http://schemas.openxmlformats.org/officeDocument/2006/relationships/hyperlink" Target="https://podminky.urs.cz/item/CS_URS_2023_01/162351103" TargetMode="External" /><Relationship Id="rId6" Type="http://schemas.openxmlformats.org/officeDocument/2006/relationships/hyperlink" Target="https://podminky.urs.cz/item/CS_URS_2023_01/167151111" TargetMode="External" /><Relationship Id="rId7" Type="http://schemas.openxmlformats.org/officeDocument/2006/relationships/hyperlink" Target="https://podminky.urs.cz/item/CS_URS_2023_01/171152112" TargetMode="External" /><Relationship Id="rId8" Type="http://schemas.openxmlformats.org/officeDocument/2006/relationships/hyperlink" Target="https://podminky.urs.cz/item/CS_URS_2023_01/17415110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16951213" TargetMode="External" /><Relationship Id="rId11" Type="http://schemas.openxmlformats.org/officeDocument/2006/relationships/hyperlink" Target="https://podminky.urs.cz/item/CS_URS_2023_01/129951123" TargetMode="External" /><Relationship Id="rId12" Type="http://schemas.openxmlformats.org/officeDocument/2006/relationships/hyperlink" Target="https://podminky.urs.cz/item/CS_URS_2023_01/113107332" TargetMode="External" /><Relationship Id="rId13" Type="http://schemas.openxmlformats.org/officeDocument/2006/relationships/hyperlink" Target="https://podminky.urs.cz/item/CS_URS_2023_01/113107337" TargetMode="External" /><Relationship Id="rId14" Type="http://schemas.openxmlformats.org/officeDocument/2006/relationships/hyperlink" Target="https://podminky.urs.cz/item/CS_URS_2023_01/899201211" TargetMode="External" /><Relationship Id="rId15" Type="http://schemas.openxmlformats.org/officeDocument/2006/relationships/hyperlink" Target="https://podminky.urs.cz/item/CS_URS_2023_01/113106511" TargetMode="External" /><Relationship Id="rId16" Type="http://schemas.openxmlformats.org/officeDocument/2006/relationships/hyperlink" Target="https://podminky.urs.cz/item/CS_URS_2023_01/113202111" TargetMode="External" /><Relationship Id="rId17" Type="http://schemas.openxmlformats.org/officeDocument/2006/relationships/hyperlink" Target="https://podminky.urs.cz/item/CS_URS_2023_01/899103211" TargetMode="External" /><Relationship Id="rId18" Type="http://schemas.openxmlformats.org/officeDocument/2006/relationships/hyperlink" Target="https://podminky.urs.cz/item/CS_URS_2023_01/919735114" TargetMode="External" /><Relationship Id="rId19" Type="http://schemas.openxmlformats.org/officeDocument/2006/relationships/hyperlink" Target="https://podminky.urs.cz/item/CS_URS_2023_01/113107344" TargetMode="External" /><Relationship Id="rId20" Type="http://schemas.openxmlformats.org/officeDocument/2006/relationships/hyperlink" Target="https://podminky.urs.cz/item/CS_URS_2023_01/113106142" TargetMode="External" /><Relationship Id="rId21" Type="http://schemas.openxmlformats.org/officeDocument/2006/relationships/hyperlink" Target="https://podminky.urs.cz/item/CS_URS_2023_01/113107163" TargetMode="External" /><Relationship Id="rId22" Type="http://schemas.openxmlformats.org/officeDocument/2006/relationships/hyperlink" Target="https://podminky.urs.cz/item/CS_URS_2023_01/113107164" TargetMode="External" /><Relationship Id="rId23" Type="http://schemas.openxmlformats.org/officeDocument/2006/relationships/hyperlink" Target="https://podminky.urs.cz/item/CS_URS_2023_01/113107224" TargetMode="External" /><Relationship Id="rId24" Type="http://schemas.openxmlformats.org/officeDocument/2006/relationships/hyperlink" Target="https://podminky.urs.cz/item/CS_URS_2023_01/997221551" TargetMode="External" /><Relationship Id="rId25" Type="http://schemas.openxmlformats.org/officeDocument/2006/relationships/hyperlink" Target="https://podminky.urs.cz/item/CS_URS_2023_01/997221559" TargetMode="External" /><Relationship Id="rId26" Type="http://schemas.openxmlformats.org/officeDocument/2006/relationships/hyperlink" Target="https://podminky.urs.cz/item/CS_URS_2023_01/997221561" TargetMode="External" /><Relationship Id="rId27" Type="http://schemas.openxmlformats.org/officeDocument/2006/relationships/hyperlink" Target="https://podminky.urs.cz/item/CS_URS_2023_01/997221569" TargetMode="External" /><Relationship Id="rId28" Type="http://schemas.openxmlformats.org/officeDocument/2006/relationships/hyperlink" Target="https://podminky.urs.cz/item/CS_URS_2023_01/997221861" TargetMode="External" /><Relationship Id="rId29" Type="http://schemas.openxmlformats.org/officeDocument/2006/relationships/hyperlink" Target="https://podminky.urs.cz/item/CS_URS_2023_01/997221862" TargetMode="External" /><Relationship Id="rId30" Type="http://schemas.openxmlformats.org/officeDocument/2006/relationships/hyperlink" Target="https://podminky.urs.cz/item/CS_URS_2023_01/997221875" TargetMode="External" /><Relationship Id="rId31" Type="http://schemas.openxmlformats.org/officeDocument/2006/relationships/hyperlink" Target="https://podminky.urs.cz/item/CS_URS_2023_01/997221873" TargetMode="External" /><Relationship Id="rId32" Type="http://schemas.openxmlformats.org/officeDocument/2006/relationships/hyperlink" Target="https://podminky.urs.cz/item/CS_URS_2023_01/997013631" TargetMode="External" /><Relationship Id="rId33" Type="http://schemas.openxmlformats.org/officeDocument/2006/relationships/hyperlink" Target="https://podminky.urs.cz/item/CS_URS_2023_01/181301111" TargetMode="External" /><Relationship Id="rId34" Type="http://schemas.openxmlformats.org/officeDocument/2006/relationships/hyperlink" Target="https://podminky.urs.cz/item/CS_URS_2023_01/185802112" TargetMode="External" /><Relationship Id="rId35" Type="http://schemas.openxmlformats.org/officeDocument/2006/relationships/hyperlink" Target="https://podminky.urs.cz/item/CS_URS_2023_01/181411133" TargetMode="External" /><Relationship Id="rId36" Type="http://schemas.openxmlformats.org/officeDocument/2006/relationships/hyperlink" Target="https://podminky.urs.cz/item/CS_URS_2023_01/181951111" TargetMode="External" /><Relationship Id="rId37" Type="http://schemas.openxmlformats.org/officeDocument/2006/relationships/hyperlink" Target="https://podminky.urs.cz/item/CS_URS_2023_01/389541112" TargetMode="External" /><Relationship Id="rId38" Type="http://schemas.openxmlformats.org/officeDocument/2006/relationships/hyperlink" Target="https://podminky.urs.cz/item/CS_URS_2023_01/273322611" TargetMode="External" /><Relationship Id="rId39" Type="http://schemas.openxmlformats.org/officeDocument/2006/relationships/hyperlink" Target="https://podminky.urs.cz/item/CS_URS_2023_01/273351121" TargetMode="External" /><Relationship Id="rId40" Type="http://schemas.openxmlformats.org/officeDocument/2006/relationships/hyperlink" Target="https://podminky.urs.cz/item/CS_URS_2023_01/273351122" TargetMode="External" /><Relationship Id="rId41" Type="http://schemas.openxmlformats.org/officeDocument/2006/relationships/hyperlink" Target="https://podminky.urs.cz/item/CS_URS_2023_01/273361821" TargetMode="External" /><Relationship Id="rId42" Type="http://schemas.openxmlformats.org/officeDocument/2006/relationships/hyperlink" Target="https://podminky.urs.cz/item/CS_URS_2023_01/985323111" TargetMode="External" /><Relationship Id="rId43" Type="http://schemas.openxmlformats.org/officeDocument/2006/relationships/hyperlink" Target="https://podminky.urs.cz/item/CS_URS_2023_01/953961113" TargetMode="External" /><Relationship Id="rId44" Type="http://schemas.openxmlformats.org/officeDocument/2006/relationships/hyperlink" Target="https://podminky.urs.cz/item/CS_URS_2023_01/275313811" TargetMode="External" /><Relationship Id="rId45" Type="http://schemas.openxmlformats.org/officeDocument/2006/relationships/hyperlink" Target="https://podminky.urs.cz/item/CS_URS_2023_01/275351121" TargetMode="External" /><Relationship Id="rId46" Type="http://schemas.openxmlformats.org/officeDocument/2006/relationships/hyperlink" Target="https://podminky.urs.cz/item/CS_URS_2023_01/275351122" TargetMode="External" /><Relationship Id="rId47" Type="http://schemas.openxmlformats.org/officeDocument/2006/relationships/hyperlink" Target="https://podminky.urs.cz/item/CS_URS_2023_01/271532213" TargetMode="External" /><Relationship Id="rId48" Type="http://schemas.openxmlformats.org/officeDocument/2006/relationships/hyperlink" Target="https://podminky.urs.cz/item/CS_URS_2023_01/212752401" TargetMode="External" /><Relationship Id="rId49" Type="http://schemas.openxmlformats.org/officeDocument/2006/relationships/hyperlink" Target="https://podminky.urs.cz/item/CS_URS_2023_01/564851111" TargetMode="External" /><Relationship Id="rId50" Type="http://schemas.openxmlformats.org/officeDocument/2006/relationships/hyperlink" Target="https://podminky.urs.cz/item/CS_URS_2023_01/564851114" TargetMode="External" /><Relationship Id="rId51" Type="http://schemas.openxmlformats.org/officeDocument/2006/relationships/hyperlink" Target="https://podminky.urs.cz/item/CS_URS_2023_01/564952114" TargetMode="External" /><Relationship Id="rId52" Type="http://schemas.openxmlformats.org/officeDocument/2006/relationships/hyperlink" Target="https://podminky.urs.cz/item/CS_URS_2023_01/591211111" TargetMode="External" /><Relationship Id="rId53" Type="http://schemas.openxmlformats.org/officeDocument/2006/relationships/hyperlink" Target="https://podminky.urs.cz/item/CS_URS_2023_01/916111123" TargetMode="External" /><Relationship Id="rId54" Type="http://schemas.openxmlformats.org/officeDocument/2006/relationships/hyperlink" Target="https://podminky.urs.cz/item/CS_URS_2023_01/596811123" TargetMode="External" /><Relationship Id="rId55" Type="http://schemas.openxmlformats.org/officeDocument/2006/relationships/hyperlink" Target="https://podminky.urs.cz/item/CS_URS_2023_01/631311122" TargetMode="External" /><Relationship Id="rId56" Type="http://schemas.openxmlformats.org/officeDocument/2006/relationships/hyperlink" Target="https://podminky.urs.cz/item/CS_URS_2023_01/621273001" TargetMode="External" /><Relationship Id="rId57" Type="http://schemas.openxmlformats.org/officeDocument/2006/relationships/hyperlink" Target="https://podminky.urs.cz/item/CS_URS_2023_01/622273001" TargetMode="External" /><Relationship Id="rId58" Type="http://schemas.openxmlformats.org/officeDocument/2006/relationships/hyperlink" Target="https://podminky.urs.cz/item/CS_URS_2023_01/211561111" TargetMode="External" /><Relationship Id="rId59" Type="http://schemas.openxmlformats.org/officeDocument/2006/relationships/hyperlink" Target="https://podminky.urs.cz/item/CS_URS_2023_01/935114112" TargetMode="External" /><Relationship Id="rId60" Type="http://schemas.openxmlformats.org/officeDocument/2006/relationships/hyperlink" Target="https://podminky.urs.cz/item/CS_URS_2023_01/966006211" TargetMode="External" /><Relationship Id="rId61" Type="http://schemas.openxmlformats.org/officeDocument/2006/relationships/hyperlink" Target="https://podminky.urs.cz/item/CS_URS_2023_01/914111111" TargetMode="External" /><Relationship Id="rId62" Type="http://schemas.openxmlformats.org/officeDocument/2006/relationships/hyperlink" Target="https://podminky.urs.cz/item/CS_URS_2023_01/914511112" TargetMode="External" /><Relationship Id="rId63" Type="http://schemas.openxmlformats.org/officeDocument/2006/relationships/hyperlink" Target="https://podminky.urs.cz/item/CS_URS_2023_01/915121112" TargetMode="External" /><Relationship Id="rId64" Type="http://schemas.openxmlformats.org/officeDocument/2006/relationships/hyperlink" Target="https://podminky.urs.cz/item/CS_URS_2023_01/915111112" TargetMode="External" /><Relationship Id="rId65" Type="http://schemas.openxmlformats.org/officeDocument/2006/relationships/hyperlink" Target="https://podminky.urs.cz/item/CS_URS_2023_01/915131112" TargetMode="External" /><Relationship Id="rId66" Type="http://schemas.openxmlformats.org/officeDocument/2006/relationships/hyperlink" Target="https://podminky.urs.cz/item/CS_URS_2023_01/916331112" TargetMode="External" /><Relationship Id="rId67" Type="http://schemas.openxmlformats.org/officeDocument/2006/relationships/hyperlink" Target="https://podminky.urs.cz/item/CS_URS_2023_01/916231212" TargetMode="External" /><Relationship Id="rId68" Type="http://schemas.openxmlformats.org/officeDocument/2006/relationships/hyperlink" Target="https://podminky.urs.cz/item/CS_URS_2023_01/919791013" TargetMode="External" /><Relationship Id="rId69" Type="http://schemas.openxmlformats.org/officeDocument/2006/relationships/hyperlink" Target="https://podminky.urs.cz/item/CS_URS_2023_01/936104213" TargetMode="External" /><Relationship Id="rId70" Type="http://schemas.openxmlformats.org/officeDocument/2006/relationships/hyperlink" Target="https://podminky.urs.cz/item/CS_URS_2023_01/936124113" TargetMode="External" /><Relationship Id="rId71" Type="http://schemas.openxmlformats.org/officeDocument/2006/relationships/hyperlink" Target="https://podminky.urs.cz/item/CS_URS_2023_01/953961112" TargetMode="External" /><Relationship Id="rId72" Type="http://schemas.openxmlformats.org/officeDocument/2006/relationships/hyperlink" Target="https://podminky.urs.cz/item/CS_URS_2023_01/998223011" TargetMode="External" /><Relationship Id="rId73" Type="http://schemas.openxmlformats.org/officeDocument/2006/relationships/hyperlink" Target="https://podminky.urs.cz/item/CS_URS_2023_01/711111001" TargetMode="External" /><Relationship Id="rId74" Type="http://schemas.openxmlformats.org/officeDocument/2006/relationships/hyperlink" Target="https://podminky.urs.cz/item/CS_URS_2023_01/711142559" TargetMode="External" /><Relationship Id="rId75" Type="http://schemas.openxmlformats.org/officeDocument/2006/relationships/hyperlink" Target="https://podminky.urs.cz/item/CS_URS_2023_01/919726125" TargetMode="External" /><Relationship Id="rId76" Type="http://schemas.openxmlformats.org/officeDocument/2006/relationships/hyperlink" Target="https://podminky.urs.cz/item/CS_URS_2023_01/998711201" TargetMode="External" /><Relationship Id="rId77" Type="http://schemas.openxmlformats.org/officeDocument/2006/relationships/hyperlink" Target="https://podminky.urs.cz/item/CS_URS_2023_01/998767201" TargetMode="External" /><Relationship Id="rId7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1251201" TargetMode="External" /><Relationship Id="rId2" Type="http://schemas.openxmlformats.org/officeDocument/2006/relationships/hyperlink" Target="https://podminky.urs.cz/item/CS_URS_2023_01/131351201" TargetMode="External" /><Relationship Id="rId3" Type="http://schemas.openxmlformats.org/officeDocument/2006/relationships/hyperlink" Target="https://podminky.urs.cz/item/CS_URS_2023_01/132254203" TargetMode="External" /><Relationship Id="rId4" Type="http://schemas.openxmlformats.org/officeDocument/2006/relationships/hyperlink" Target="https://podminky.urs.cz/item/CS_URS_2023_01/132354203" TargetMode="External" /><Relationship Id="rId5" Type="http://schemas.openxmlformats.org/officeDocument/2006/relationships/hyperlink" Target="https://podminky.urs.cz/item/CS_URS_2023_01/151101101" TargetMode="External" /><Relationship Id="rId6" Type="http://schemas.openxmlformats.org/officeDocument/2006/relationships/hyperlink" Target="https://podminky.urs.cz/item/CS_URS_2023_01/151101111" TargetMode="External" /><Relationship Id="rId7" Type="http://schemas.openxmlformats.org/officeDocument/2006/relationships/hyperlink" Target="https://podminky.urs.cz/item/CS_URS_2023_01/151101201" TargetMode="External" /><Relationship Id="rId8" Type="http://schemas.openxmlformats.org/officeDocument/2006/relationships/hyperlink" Target="https://podminky.urs.cz/item/CS_URS_2023_01/151101211" TargetMode="External" /><Relationship Id="rId9" Type="http://schemas.openxmlformats.org/officeDocument/2006/relationships/hyperlink" Target="https://podminky.urs.cz/item/CS_URS_2023_01/162351103" TargetMode="External" /><Relationship Id="rId10" Type="http://schemas.openxmlformats.org/officeDocument/2006/relationships/hyperlink" Target="https://podminky.urs.cz/item/CS_URS_2023_01/162351123" TargetMode="External" /><Relationship Id="rId11" Type="http://schemas.openxmlformats.org/officeDocument/2006/relationships/hyperlink" Target="https://podminky.urs.cz/item/CS_URS_2023_01/162751115" TargetMode="External" /><Relationship Id="rId12" Type="http://schemas.openxmlformats.org/officeDocument/2006/relationships/hyperlink" Target="https://podminky.urs.cz/item/CS_URS_2023_01/162751135" TargetMode="External" /><Relationship Id="rId13" Type="http://schemas.openxmlformats.org/officeDocument/2006/relationships/hyperlink" Target="https://podminky.urs.cz/item/CS_URS_2023_01/171201201" TargetMode="External" /><Relationship Id="rId14" Type="http://schemas.openxmlformats.org/officeDocument/2006/relationships/hyperlink" Target="https://podminky.urs.cz/item/CS_URS_2023_01/167151111" TargetMode="External" /><Relationship Id="rId15" Type="http://schemas.openxmlformats.org/officeDocument/2006/relationships/hyperlink" Target="https://podminky.urs.cz/item/CS_URS_2023_01/167151112" TargetMode="External" /><Relationship Id="rId16" Type="http://schemas.openxmlformats.org/officeDocument/2006/relationships/hyperlink" Target="https://podminky.urs.cz/item/CS_URS_2023_01/171201231" TargetMode="External" /><Relationship Id="rId17" Type="http://schemas.openxmlformats.org/officeDocument/2006/relationships/hyperlink" Target="https://podminky.urs.cz/item/CS_URS_2023_01/174151101" TargetMode="External" /><Relationship Id="rId18" Type="http://schemas.openxmlformats.org/officeDocument/2006/relationships/hyperlink" Target="https://podminky.urs.cz/item/CS_URS_2023_01/181951114" TargetMode="External" /><Relationship Id="rId19" Type="http://schemas.openxmlformats.org/officeDocument/2006/relationships/hyperlink" Target="https://podminky.urs.cz/item/CS_URS_2023_01/175151101" TargetMode="External" /><Relationship Id="rId20" Type="http://schemas.openxmlformats.org/officeDocument/2006/relationships/hyperlink" Target="https://podminky.urs.cz/item/CS_URS_2023_01/451573111" TargetMode="External" /><Relationship Id="rId21" Type="http://schemas.openxmlformats.org/officeDocument/2006/relationships/hyperlink" Target="https://podminky.urs.cz/item/CS_URS_2023_01/116951213" TargetMode="External" /><Relationship Id="rId22" Type="http://schemas.openxmlformats.org/officeDocument/2006/relationships/hyperlink" Target="https://podminky.urs.cz/item/CS_URS_2023_01/871360320" TargetMode="External" /><Relationship Id="rId23" Type="http://schemas.openxmlformats.org/officeDocument/2006/relationships/hyperlink" Target="https://podminky.urs.cz/item/CS_URS_2023_01/871315221" TargetMode="External" /><Relationship Id="rId24" Type="http://schemas.openxmlformats.org/officeDocument/2006/relationships/hyperlink" Target="https://podminky.urs.cz/item/CS_URS_2023_01/894411121" TargetMode="External" /><Relationship Id="rId25" Type="http://schemas.openxmlformats.org/officeDocument/2006/relationships/hyperlink" Target="https://podminky.urs.cz/item/CS_URS_2023_01/899104111" TargetMode="External" /><Relationship Id="rId26" Type="http://schemas.openxmlformats.org/officeDocument/2006/relationships/hyperlink" Target="https://podminky.urs.cz/item/CS_URS_2023_01/99827610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111111" TargetMode="External" /><Relationship Id="rId2" Type="http://schemas.openxmlformats.org/officeDocument/2006/relationships/hyperlink" Target="https://podminky.urs.cz/item/CS_URS_2023_01/183403113" TargetMode="External" /><Relationship Id="rId3" Type="http://schemas.openxmlformats.org/officeDocument/2006/relationships/hyperlink" Target="https://podminky.urs.cz/item/CS_URS_2023_01/183403153" TargetMode="External" /><Relationship Id="rId4" Type="http://schemas.openxmlformats.org/officeDocument/2006/relationships/hyperlink" Target="https://podminky.urs.cz/item/CS_URS_2023_01/183403161" TargetMode="External" /><Relationship Id="rId5" Type="http://schemas.openxmlformats.org/officeDocument/2006/relationships/hyperlink" Target="https://podminky.urs.cz/item/CS_URS_2023_01/183101121" TargetMode="External" /><Relationship Id="rId6" Type="http://schemas.openxmlformats.org/officeDocument/2006/relationships/hyperlink" Target="https://podminky.urs.cz/item/CS_URS_2023_01/184102127" TargetMode="External" /><Relationship Id="rId7" Type="http://schemas.openxmlformats.org/officeDocument/2006/relationships/hyperlink" Target="https://podminky.urs.cz/item/CS_URS_2023_01/184215211" TargetMode="External" /><Relationship Id="rId8" Type="http://schemas.openxmlformats.org/officeDocument/2006/relationships/hyperlink" Target="https://podminky.urs.cz/item/CS_URS_2023_01/184501141" TargetMode="External" /><Relationship Id="rId9" Type="http://schemas.openxmlformats.org/officeDocument/2006/relationships/hyperlink" Target="https://podminky.urs.cz/item/CS_URS_2023_01/184813511" TargetMode="External" /><Relationship Id="rId10" Type="http://schemas.openxmlformats.org/officeDocument/2006/relationships/hyperlink" Target="https://podminky.urs.cz/item/CS_URS_2023_01/185802114" TargetMode="External" /><Relationship Id="rId11" Type="http://schemas.openxmlformats.org/officeDocument/2006/relationships/hyperlink" Target="https://podminky.urs.cz/item/CS_URS_2023_01/185851121" TargetMode="External" /><Relationship Id="rId12" Type="http://schemas.openxmlformats.org/officeDocument/2006/relationships/hyperlink" Target="https://podminky.urs.cz/item/CS_URS_2023_01/185804312" TargetMode="External" /><Relationship Id="rId13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41122211" TargetMode="External" /><Relationship Id="rId2" Type="http://schemas.openxmlformats.org/officeDocument/2006/relationships/hyperlink" Target="https://podminky.urs.cz/item/CS_URS_2023_01/741130004" TargetMode="External" /><Relationship Id="rId3" Type="http://schemas.openxmlformats.org/officeDocument/2006/relationships/hyperlink" Target="https://podminky.urs.cz/item/CS_URS_2023_01/741132413" TargetMode="External" /><Relationship Id="rId4" Type="http://schemas.openxmlformats.org/officeDocument/2006/relationships/hyperlink" Target="https://podminky.urs.cz/item/CS_URS_2023_01/741320101" TargetMode="External" /><Relationship Id="rId5" Type="http://schemas.openxmlformats.org/officeDocument/2006/relationships/hyperlink" Target="https://podminky.urs.cz/item/CS_URS_2023_01/741231002" TargetMode="External" /><Relationship Id="rId6" Type="http://schemas.openxmlformats.org/officeDocument/2006/relationships/hyperlink" Target="https://podminky.urs.cz/item/CS_URS_2023_01/741810001" TargetMode="External" /><Relationship Id="rId7" Type="http://schemas.openxmlformats.org/officeDocument/2006/relationships/hyperlink" Target="https://podminky.urs.cz/item/CS_URS_2023_01/460010025" TargetMode="External" /><Relationship Id="rId8" Type="http://schemas.openxmlformats.org/officeDocument/2006/relationships/hyperlink" Target="https://podminky.urs.cz/item/CS_URS_2023_01/468041123" TargetMode="External" /><Relationship Id="rId9" Type="http://schemas.openxmlformats.org/officeDocument/2006/relationships/hyperlink" Target="https://podminky.urs.cz/item/CS_URS_2023_01/468011143" TargetMode="External" /><Relationship Id="rId10" Type="http://schemas.openxmlformats.org/officeDocument/2006/relationships/hyperlink" Target="https://podminky.urs.cz/item/CS_URS_2023_01/468021221" TargetMode="External" /><Relationship Id="rId11" Type="http://schemas.openxmlformats.org/officeDocument/2006/relationships/hyperlink" Target="https://podminky.urs.cz/item/CS_URS_2023_01/460161252" TargetMode="External" /><Relationship Id="rId12" Type="http://schemas.openxmlformats.org/officeDocument/2006/relationships/hyperlink" Target="https://podminky.urs.cz/item/CS_URS_2023_01/460161272" TargetMode="External" /><Relationship Id="rId13" Type="http://schemas.openxmlformats.org/officeDocument/2006/relationships/hyperlink" Target="https://podminky.urs.cz/item/CS_URS_2023_01/460161312" TargetMode="External" /><Relationship Id="rId14" Type="http://schemas.openxmlformats.org/officeDocument/2006/relationships/hyperlink" Target="https://podminky.urs.cz/item/CS_URS_2023_01/460661512" TargetMode="External" /><Relationship Id="rId15" Type="http://schemas.openxmlformats.org/officeDocument/2006/relationships/hyperlink" Target="https://podminky.urs.cz/item/CS_URS_2023_01/460742111" TargetMode="External" /><Relationship Id="rId16" Type="http://schemas.openxmlformats.org/officeDocument/2006/relationships/hyperlink" Target="https://podminky.urs.cz/item/CS_URS_2023_01/460431242" TargetMode="External" /><Relationship Id="rId17" Type="http://schemas.openxmlformats.org/officeDocument/2006/relationships/hyperlink" Target="https://podminky.urs.cz/item/CS_URS_2023_01/460431262" TargetMode="External" /><Relationship Id="rId18" Type="http://schemas.openxmlformats.org/officeDocument/2006/relationships/hyperlink" Target="https://podminky.urs.cz/item/CS_URS_2023_01/460431282" TargetMode="External" /><Relationship Id="rId19" Type="http://schemas.openxmlformats.org/officeDocument/2006/relationships/hyperlink" Target="https://podminky.urs.cz/item/CS_URS_2023_01/460371111" TargetMode="External" /><Relationship Id="rId20" Type="http://schemas.openxmlformats.org/officeDocument/2006/relationships/hyperlink" Target="https://podminky.urs.cz/item/CS_URS_2023_01/460341113" TargetMode="External" /><Relationship Id="rId21" Type="http://schemas.openxmlformats.org/officeDocument/2006/relationships/hyperlink" Target="https://podminky.urs.cz/item/CS_URS_2023_01/460361111" TargetMode="External" /><Relationship Id="rId22" Type="http://schemas.openxmlformats.org/officeDocument/2006/relationships/hyperlink" Target="https://podminky.urs.cz/item/CS_URS_2023_01/460481122" TargetMode="External" /><Relationship Id="rId23" Type="http://schemas.openxmlformats.org/officeDocument/2006/relationships/hyperlink" Target="https://podminky.urs.cz/item/CS_URS_2023_01/460581121" TargetMode="External" /><Relationship Id="rId24" Type="http://schemas.openxmlformats.org/officeDocument/2006/relationships/hyperlink" Target="https://podminky.urs.cz/item/CS_URS_2023_01/460871153" TargetMode="External" /><Relationship Id="rId25" Type="http://schemas.openxmlformats.org/officeDocument/2006/relationships/hyperlink" Target="https://podminky.urs.cz/item/CS_URS_2023_01/460871143" TargetMode="External" /><Relationship Id="rId26" Type="http://schemas.openxmlformats.org/officeDocument/2006/relationships/hyperlink" Target="https://podminky.urs.cz/item/CS_URS_2023_01/460881223" TargetMode="External" /><Relationship Id="rId27" Type="http://schemas.openxmlformats.org/officeDocument/2006/relationships/hyperlink" Target="https://podminky.urs.cz/item/CS_URS_2023_01/460881612" TargetMode="External" /><Relationship Id="rId28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741110002" TargetMode="External" /><Relationship Id="rId2" Type="http://schemas.openxmlformats.org/officeDocument/2006/relationships/hyperlink" Target="https://podminky.urs.cz/item/CS_URS_2023_01/741122211" TargetMode="External" /><Relationship Id="rId3" Type="http://schemas.openxmlformats.org/officeDocument/2006/relationships/hyperlink" Target="https://podminky.urs.cz/item/CS_URS_2023_01/741122223" TargetMode="External" /><Relationship Id="rId4" Type="http://schemas.openxmlformats.org/officeDocument/2006/relationships/hyperlink" Target="https://podminky.urs.cz/item/CS_URS_2023_01/741130001" TargetMode="External" /><Relationship Id="rId5" Type="http://schemas.openxmlformats.org/officeDocument/2006/relationships/hyperlink" Target="https://podminky.urs.cz/item/CS_URS_2023_01/741130006" TargetMode="External" /><Relationship Id="rId6" Type="http://schemas.openxmlformats.org/officeDocument/2006/relationships/hyperlink" Target="https://podminky.urs.cz/item/CS_URS_2023_01/741132424" TargetMode="External" /><Relationship Id="rId7" Type="http://schemas.openxmlformats.org/officeDocument/2006/relationships/hyperlink" Target="https://podminky.urs.cz/item/CS_URS_2023_01/741320101" TargetMode="External" /><Relationship Id="rId8" Type="http://schemas.openxmlformats.org/officeDocument/2006/relationships/hyperlink" Target="https://podminky.urs.cz/item/CS_URS_2023_01/741320041" TargetMode="External" /><Relationship Id="rId9" Type="http://schemas.openxmlformats.org/officeDocument/2006/relationships/hyperlink" Target="https://podminky.urs.cz/item/CS_URS_2023_01/741330032" TargetMode="External" /><Relationship Id="rId10" Type="http://schemas.openxmlformats.org/officeDocument/2006/relationships/hyperlink" Target="https://podminky.urs.cz/item/CS_URS_2023_01/741231002" TargetMode="External" /><Relationship Id="rId11" Type="http://schemas.openxmlformats.org/officeDocument/2006/relationships/hyperlink" Target="https://podminky.urs.cz/item/CS_URS_2023_01/741410041" TargetMode="External" /><Relationship Id="rId12" Type="http://schemas.openxmlformats.org/officeDocument/2006/relationships/hyperlink" Target="https://podminky.urs.cz/item/CS_URS_2023_01/741420021" TargetMode="External" /><Relationship Id="rId13" Type="http://schemas.openxmlformats.org/officeDocument/2006/relationships/hyperlink" Target="https://podminky.urs.cz/item/CS_URS_2023_01/210204011" TargetMode="External" /><Relationship Id="rId14" Type="http://schemas.openxmlformats.org/officeDocument/2006/relationships/hyperlink" Target="https://podminky.urs.cz/item/CS_URS_2023_01/741372051" TargetMode="External" /><Relationship Id="rId15" Type="http://schemas.openxmlformats.org/officeDocument/2006/relationships/hyperlink" Target="https://podminky.urs.cz/item/CS_URS_2023_01/741810001" TargetMode="External" /><Relationship Id="rId16" Type="http://schemas.openxmlformats.org/officeDocument/2006/relationships/hyperlink" Target="https://podminky.urs.cz/item/CS_URS_2023_01/460010025" TargetMode="External" /><Relationship Id="rId17" Type="http://schemas.openxmlformats.org/officeDocument/2006/relationships/hyperlink" Target="https://podminky.urs.cz/item/CS_URS_2023_01/468021221" TargetMode="External" /><Relationship Id="rId18" Type="http://schemas.openxmlformats.org/officeDocument/2006/relationships/hyperlink" Target="https://podminky.urs.cz/item/CS_URS_2023_01/460131113" TargetMode="External" /><Relationship Id="rId19" Type="http://schemas.openxmlformats.org/officeDocument/2006/relationships/hyperlink" Target="https://podminky.urs.cz/item/CS_URS_2023_01/460641113" TargetMode="External" /><Relationship Id="rId20" Type="http://schemas.openxmlformats.org/officeDocument/2006/relationships/hyperlink" Target="https://podminky.urs.cz/item/CS_URS_2023_01/460161252" TargetMode="External" /><Relationship Id="rId21" Type="http://schemas.openxmlformats.org/officeDocument/2006/relationships/hyperlink" Target="https://podminky.urs.cz/item/CS_URS_2023_01/460161272" TargetMode="External" /><Relationship Id="rId22" Type="http://schemas.openxmlformats.org/officeDocument/2006/relationships/hyperlink" Target="https://podminky.urs.cz/item/CS_URS_2023_01/460661512" TargetMode="External" /><Relationship Id="rId23" Type="http://schemas.openxmlformats.org/officeDocument/2006/relationships/hyperlink" Target="https://podminky.urs.cz/item/CS_URS_2023_01/460742111" TargetMode="External" /><Relationship Id="rId24" Type="http://schemas.openxmlformats.org/officeDocument/2006/relationships/hyperlink" Target="https://podminky.urs.cz/item/CS_URS_2023_01/460431242" TargetMode="External" /><Relationship Id="rId25" Type="http://schemas.openxmlformats.org/officeDocument/2006/relationships/hyperlink" Target="https://podminky.urs.cz/item/CS_URS_2023_01/460431282" TargetMode="External" /><Relationship Id="rId26" Type="http://schemas.openxmlformats.org/officeDocument/2006/relationships/hyperlink" Target="https://podminky.urs.cz/item/CS_URS_2023_01/460371111" TargetMode="External" /><Relationship Id="rId27" Type="http://schemas.openxmlformats.org/officeDocument/2006/relationships/hyperlink" Target="https://podminky.urs.cz/item/CS_URS_2023_01/460341113" TargetMode="External" /><Relationship Id="rId28" Type="http://schemas.openxmlformats.org/officeDocument/2006/relationships/hyperlink" Target="https://podminky.urs.cz/item/CS_URS_2023_01/460361111" TargetMode="External" /><Relationship Id="rId29" Type="http://schemas.openxmlformats.org/officeDocument/2006/relationships/hyperlink" Target="https://podminky.urs.cz/item/CS_URS_2023_01/460481122" TargetMode="External" /><Relationship Id="rId30" Type="http://schemas.openxmlformats.org/officeDocument/2006/relationships/hyperlink" Target="https://podminky.urs.cz/item/CS_URS_2023_01/460581121" TargetMode="External" /><Relationship Id="rId31" Type="http://schemas.openxmlformats.org/officeDocument/2006/relationships/hyperlink" Target="https://podminky.urs.cz/item/CS_URS_2023_01/460871143" TargetMode="External" /><Relationship Id="rId32" Type="http://schemas.openxmlformats.org/officeDocument/2006/relationships/hyperlink" Target="https://podminky.urs.cz/item/CS_URS_2023_01/460881612" TargetMode="External" /><Relationship Id="rId33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36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37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38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39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40</v>
      </c>
      <c r="E29" s="46"/>
      <c r="F29" s="31" t="s">
        <v>41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42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43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44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45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46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47</v>
      </c>
      <c r="U35" s="53"/>
      <c r="V35" s="53"/>
      <c r="W35" s="53"/>
      <c r="X35" s="55" t="s">
        <v>48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51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52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51</v>
      </c>
      <c r="AI60" s="41"/>
      <c r="AJ60" s="41"/>
      <c r="AK60" s="41"/>
      <c r="AL60" s="41"/>
      <c r="AM60" s="63" t="s">
        <v>52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51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52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51</v>
      </c>
      <c r="AI75" s="41"/>
      <c r="AJ75" s="41"/>
      <c r="AK75" s="41"/>
      <c r="AL75" s="41"/>
      <c r="AM75" s="63" t="s">
        <v>52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A02-23-P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NPK a.s., Pardubická nemocnice, Venkovní úpravy před Pavilonem 13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Pardubice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29. 3. 2023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25.6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Nemocnice Pardubického kraje a.s.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Penta Projekt s.r.o., Mrštíkova 12, Jihlava</v>
      </c>
      <c r="AN89" s="70"/>
      <c r="AO89" s="70"/>
      <c r="AP89" s="70"/>
      <c r="AQ89" s="39"/>
      <c r="AR89" s="43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>Ing. Avuk, Krejčí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3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75</v>
      </c>
      <c r="BT94" s="116" t="s">
        <v>76</v>
      </c>
      <c r="BU94" s="117" t="s">
        <v>77</v>
      </c>
      <c r="BV94" s="116" t="s">
        <v>78</v>
      </c>
      <c r="BW94" s="116" t="s">
        <v>5</v>
      </c>
      <c r="BX94" s="116" t="s">
        <v>79</v>
      </c>
      <c r="CL94" s="116" t="s">
        <v>1</v>
      </c>
    </row>
    <row r="95" s="7" customFormat="1" ht="16.5" customHeight="1">
      <c r="A95" s="118" t="s">
        <v>80</v>
      </c>
      <c r="B95" s="119"/>
      <c r="C95" s="120"/>
      <c r="D95" s="121" t="s">
        <v>81</v>
      </c>
      <c r="E95" s="121"/>
      <c r="F95" s="121"/>
      <c r="G95" s="121"/>
      <c r="H95" s="121"/>
      <c r="I95" s="122"/>
      <c r="J95" s="121" t="s">
        <v>82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'D2_02 - Zpevněné plochy'!J30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83</v>
      </c>
      <c r="AR95" s="125"/>
      <c r="AS95" s="126">
        <v>0</v>
      </c>
      <c r="AT95" s="127">
        <f>ROUND(SUM(AV95:AW95),2)</f>
        <v>0</v>
      </c>
      <c r="AU95" s="128">
        <f>'D2_02 - Zpevněné plochy'!P131</f>
        <v>0</v>
      </c>
      <c r="AV95" s="127">
        <f>'D2_02 - Zpevněné plochy'!J33</f>
        <v>0</v>
      </c>
      <c r="AW95" s="127">
        <f>'D2_02 - Zpevněné plochy'!J34</f>
        <v>0</v>
      </c>
      <c r="AX95" s="127">
        <f>'D2_02 - Zpevněné plochy'!J35</f>
        <v>0</v>
      </c>
      <c r="AY95" s="127">
        <f>'D2_02 - Zpevněné plochy'!J36</f>
        <v>0</v>
      </c>
      <c r="AZ95" s="127">
        <f>'D2_02 - Zpevněné plochy'!F33</f>
        <v>0</v>
      </c>
      <c r="BA95" s="127">
        <f>'D2_02 - Zpevněné plochy'!F34</f>
        <v>0</v>
      </c>
      <c r="BB95" s="127">
        <f>'D2_02 - Zpevněné plochy'!F35</f>
        <v>0</v>
      </c>
      <c r="BC95" s="127">
        <f>'D2_02 - Zpevněné plochy'!F36</f>
        <v>0</v>
      </c>
      <c r="BD95" s="129">
        <f>'D2_02 - Zpevněné plochy'!F37</f>
        <v>0</v>
      </c>
      <c r="BE95" s="7"/>
      <c r="BT95" s="130" t="s">
        <v>84</v>
      </c>
      <c r="BV95" s="130" t="s">
        <v>78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16.5" customHeight="1">
      <c r="A96" s="118" t="s">
        <v>80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'D2_03 - Kanalizace'!J30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83</v>
      </c>
      <c r="AR96" s="125"/>
      <c r="AS96" s="126">
        <v>0</v>
      </c>
      <c r="AT96" s="127">
        <f>ROUND(SUM(AV96:AW96),2)</f>
        <v>0</v>
      </c>
      <c r="AU96" s="128">
        <f>'D2_03 - Kanalizace'!P120</f>
        <v>0</v>
      </c>
      <c r="AV96" s="127">
        <f>'D2_03 - Kanalizace'!J33</f>
        <v>0</v>
      </c>
      <c r="AW96" s="127">
        <f>'D2_03 - Kanalizace'!J34</f>
        <v>0</v>
      </c>
      <c r="AX96" s="127">
        <f>'D2_03 - Kanalizace'!J35</f>
        <v>0</v>
      </c>
      <c r="AY96" s="127">
        <f>'D2_03 - Kanalizace'!J36</f>
        <v>0</v>
      </c>
      <c r="AZ96" s="127">
        <f>'D2_03 - Kanalizace'!F33</f>
        <v>0</v>
      </c>
      <c r="BA96" s="127">
        <f>'D2_03 - Kanalizace'!F34</f>
        <v>0</v>
      </c>
      <c r="BB96" s="127">
        <f>'D2_03 - Kanalizace'!F35</f>
        <v>0</v>
      </c>
      <c r="BC96" s="127">
        <f>'D2_03 - Kanalizace'!F36</f>
        <v>0</v>
      </c>
      <c r="BD96" s="129">
        <f>'D2_03 - Kanalizace'!F37</f>
        <v>0</v>
      </c>
      <c r="BE96" s="7"/>
      <c r="BT96" s="130" t="s">
        <v>84</v>
      </c>
      <c r="BV96" s="130" t="s">
        <v>78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7" customFormat="1" ht="16.5" customHeight="1">
      <c r="A97" s="118" t="s">
        <v>80</v>
      </c>
      <c r="B97" s="119"/>
      <c r="C97" s="120"/>
      <c r="D97" s="121" t="s">
        <v>90</v>
      </c>
      <c r="E97" s="121"/>
      <c r="F97" s="121"/>
      <c r="G97" s="121"/>
      <c r="H97" s="121"/>
      <c r="I97" s="122"/>
      <c r="J97" s="121" t="s">
        <v>91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'D2_05 - Sadové úpravy'!J30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83</v>
      </c>
      <c r="AR97" s="125"/>
      <c r="AS97" s="126">
        <v>0</v>
      </c>
      <c r="AT97" s="127">
        <f>ROUND(SUM(AV97:AW97),2)</f>
        <v>0</v>
      </c>
      <c r="AU97" s="128">
        <f>'D2_05 - Sadové úpravy'!P119</f>
        <v>0</v>
      </c>
      <c r="AV97" s="127">
        <f>'D2_05 - Sadové úpravy'!J33</f>
        <v>0</v>
      </c>
      <c r="AW97" s="127">
        <f>'D2_05 - Sadové úpravy'!J34</f>
        <v>0</v>
      </c>
      <c r="AX97" s="127">
        <f>'D2_05 - Sadové úpravy'!J35</f>
        <v>0</v>
      </c>
      <c r="AY97" s="127">
        <f>'D2_05 - Sadové úpravy'!J36</f>
        <v>0</v>
      </c>
      <c r="AZ97" s="127">
        <f>'D2_05 - Sadové úpravy'!F33</f>
        <v>0</v>
      </c>
      <c r="BA97" s="127">
        <f>'D2_05 - Sadové úpravy'!F34</f>
        <v>0</v>
      </c>
      <c r="BB97" s="127">
        <f>'D2_05 - Sadové úpravy'!F35</f>
        <v>0</v>
      </c>
      <c r="BC97" s="127">
        <f>'D2_05 - Sadové úpravy'!F36</f>
        <v>0</v>
      </c>
      <c r="BD97" s="129">
        <f>'D2_05 - Sadové úpravy'!F37</f>
        <v>0</v>
      </c>
      <c r="BE97" s="7"/>
      <c r="BT97" s="130" t="s">
        <v>84</v>
      </c>
      <c r="BV97" s="130" t="s">
        <v>78</v>
      </c>
      <c r="BW97" s="130" t="s">
        <v>92</v>
      </c>
      <c r="BX97" s="130" t="s">
        <v>5</v>
      </c>
      <c r="CL97" s="130" t="s">
        <v>1</v>
      </c>
      <c r="CM97" s="130" t="s">
        <v>86</v>
      </c>
    </row>
    <row r="98" s="7" customFormat="1" ht="16.5" customHeight="1">
      <c r="A98" s="118" t="s">
        <v>80</v>
      </c>
      <c r="B98" s="119"/>
      <c r="C98" s="120"/>
      <c r="D98" s="121" t="s">
        <v>93</v>
      </c>
      <c r="E98" s="121"/>
      <c r="F98" s="121"/>
      <c r="G98" s="121"/>
      <c r="H98" s="121"/>
      <c r="I98" s="122"/>
      <c r="J98" s="121" t="s">
        <v>94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'D2_22 - Přeložky a přípoj...'!J30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83</v>
      </c>
      <c r="AR98" s="125"/>
      <c r="AS98" s="126">
        <v>0</v>
      </c>
      <c r="AT98" s="127">
        <f>ROUND(SUM(AV98:AW98),2)</f>
        <v>0</v>
      </c>
      <c r="AU98" s="128">
        <f>'D2_22 - Přeložky a přípoj...'!P119</f>
        <v>0</v>
      </c>
      <c r="AV98" s="127">
        <f>'D2_22 - Přeložky a přípoj...'!J33</f>
        <v>0</v>
      </c>
      <c r="AW98" s="127">
        <f>'D2_22 - Přeložky a přípoj...'!J34</f>
        <v>0</v>
      </c>
      <c r="AX98" s="127">
        <f>'D2_22 - Přeložky a přípoj...'!J35</f>
        <v>0</v>
      </c>
      <c r="AY98" s="127">
        <f>'D2_22 - Přeložky a přípoj...'!J36</f>
        <v>0</v>
      </c>
      <c r="AZ98" s="127">
        <f>'D2_22 - Přeložky a přípoj...'!F33</f>
        <v>0</v>
      </c>
      <c r="BA98" s="127">
        <f>'D2_22 - Přeložky a přípoj...'!F34</f>
        <v>0</v>
      </c>
      <c r="BB98" s="127">
        <f>'D2_22 - Přeložky a přípoj...'!F35</f>
        <v>0</v>
      </c>
      <c r="BC98" s="127">
        <f>'D2_22 - Přeložky a přípoj...'!F36</f>
        <v>0</v>
      </c>
      <c r="BD98" s="129">
        <f>'D2_22 - Přeložky a přípoj...'!F37</f>
        <v>0</v>
      </c>
      <c r="BE98" s="7"/>
      <c r="BT98" s="130" t="s">
        <v>84</v>
      </c>
      <c r="BV98" s="130" t="s">
        <v>78</v>
      </c>
      <c r="BW98" s="130" t="s">
        <v>95</v>
      </c>
      <c r="BX98" s="130" t="s">
        <v>5</v>
      </c>
      <c r="CL98" s="130" t="s">
        <v>1</v>
      </c>
      <c r="CM98" s="130" t="s">
        <v>86</v>
      </c>
    </row>
    <row r="99" s="7" customFormat="1" ht="16.5" customHeight="1">
      <c r="A99" s="118" t="s">
        <v>80</v>
      </c>
      <c r="B99" s="119"/>
      <c r="C99" s="120"/>
      <c r="D99" s="121" t="s">
        <v>96</v>
      </c>
      <c r="E99" s="121"/>
      <c r="F99" s="121"/>
      <c r="G99" s="121"/>
      <c r="H99" s="121"/>
      <c r="I99" s="122"/>
      <c r="J99" s="121" t="s">
        <v>97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'D2_23 - Venkovní osvětlení'!J30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83</v>
      </c>
      <c r="AR99" s="125"/>
      <c r="AS99" s="131">
        <v>0</v>
      </c>
      <c r="AT99" s="132">
        <f>ROUND(SUM(AV99:AW99),2)</f>
        <v>0</v>
      </c>
      <c r="AU99" s="133">
        <f>'D2_23 - Venkovní osvětlení'!P119</f>
        <v>0</v>
      </c>
      <c r="AV99" s="132">
        <f>'D2_23 - Venkovní osvětlení'!J33</f>
        <v>0</v>
      </c>
      <c r="AW99" s="132">
        <f>'D2_23 - Venkovní osvětlení'!J34</f>
        <v>0</v>
      </c>
      <c r="AX99" s="132">
        <f>'D2_23 - Venkovní osvětlení'!J35</f>
        <v>0</v>
      </c>
      <c r="AY99" s="132">
        <f>'D2_23 - Venkovní osvětlení'!J36</f>
        <v>0</v>
      </c>
      <c r="AZ99" s="132">
        <f>'D2_23 - Venkovní osvětlení'!F33</f>
        <v>0</v>
      </c>
      <c r="BA99" s="132">
        <f>'D2_23 - Venkovní osvětlení'!F34</f>
        <v>0</v>
      </c>
      <c r="BB99" s="132">
        <f>'D2_23 - Venkovní osvětlení'!F35</f>
        <v>0</v>
      </c>
      <c r="BC99" s="132">
        <f>'D2_23 - Venkovní osvětlení'!F36</f>
        <v>0</v>
      </c>
      <c r="BD99" s="134">
        <f>'D2_23 - Venkovní osvětlení'!F37</f>
        <v>0</v>
      </c>
      <c r="BE99" s="7"/>
      <c r="BT99" s="130" t="s">
        <v>84</v>
      </c>
      <c r="BV99" s="130" t="s">
        <v>78</v>
      </c>
      <c r="BW99" s="130" t="s">
        <v>98</v>
      </c>
      <c r="BX99" s="130" t="s">
        <v>5</v>
      </c>
      <c r="CL99" s="130" t="s">
        <v>1</v>
      </c>
      <c r="CM99" s="130" t="s">
        <v>86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Xajwa/3DAquTAuHRfbLWxVJ2nkS7tN9f/MY5XULnNH64P/MhXl9q9eeoxjgqXoICI3nt57y2gHqDxPCVy2iOYQ==" hashValue="qSzHa5hYwbPfBzr2jAZDWUxeeAYLv7+rKp7J9CEAjYyTtECWd4xUkQ6j3Yd5+EKYYObjhEUY0K+6kz4ZbiPAq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2_02 - Zpevněné plochy'!C2" display="/"/>
    <hyperlink ref="A96" location="'D2_03 - Kanalizace'!C2" display="/"/>
    <hyperlink ref="A97" location="'D2_05 - Sadové úpravy'!C2" display="/"/>
    <hyperlink ref="A98" location="'D2_22 - Přeložky a přípoj...'!C2" display="/"/>
    <hyperlink ref="A99" location="'D2_23 - Venkovní osvětl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NPK a.s., Pardubická nemocnice, Venkovní úpravy před Pavilonem 13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ROUND(J131,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ROUND((SUM(BE131:BE776)),  2)</f>
        <v>0</v>
      </c>
      <c r="G33" s="37"/>
      <c r="H33" s="37"/>
      <c r="I33" s="154">
        <v>0.20999999999999999</v>
      </c>
      <c r="J33" s="153">
        <f>ROUND(((SUM(BE131:BE776))*I33),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ROUND((SUM(BF131:BF776)),  2)</f>
        <v>0</v>
      </c>
      <c r="G34" s="37"/>
      <c r="H34" s="37"/>
      <c r="I34" s="154">
        <v>0.14999999999999999</v>
      </c>
      <c r="J34" s="153">
        <f>ROUND(((SUM(BF131:BF776))*I34),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ROUND((SUM(BG131:BG776)),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ROUND((SUM(BH131:BH776)),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ROUND((SUM(BI131:BI776)),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NPK a.s., Pardubická nemocnice, Venkovní úpravy před Pavilonem 13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D2_02 - Zpevněné plochy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Nemocnice Pardubického kraje a.s.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Avuk, Krejčí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J131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J132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J133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</v>
      </c>
      <c r="E99" s="187"/>
      <c r="F99" s="187"/>
      <c r="G99" s="187"/>
      <c r="H99" s="187"/>
      <c r="I99" s="187"/>
      <c r="J99" s="188">
        <f>J231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110</v>
      </c>
      <c r="E100" s="187"/>
      <c r="F100" s="187"/>
      <c r="G100" s="187"/>
      <c r="H100" s="187"/>
      <c r="I100" s="187"/>
      <c r="J100" s="188">
        <f>J395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111</v>
      </c>
      <c r="E101" s="187"/>
      <c r="F101" s="187"/>
      <c r="G101" s="187"/>
      <c r="H101" s="187"/>
      <c r="I101" s="187"/>
      <c r="J101" s="188">
        <f>J428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112</v>
      </c>
      <c r="E102" s="187"/>
      <c r="F102" s="187"/>
      <c r="G102" s="187"/>
      <c r="H102" s="187"/>
      <c r="I102" s="187"/>
      <c r="J102" s="188">
        <f>J502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113</v>
      </c>
      <c r="E103" s="187"/>
      <c r="F103" s="187"/>
      <c r="G103" s="187"/>
      <c r="H103" s="187"/>
      <c r="I103" s="187"/>
      <c r="J103" s="188">
        <f>J554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4"/>
      <c r="C104" s="185"/>
      <c r="D104" s="186" t="s">
        <v>114</v>
      </c>
      <c r="E104" s="187"/>
      <c r="F104" s="187"/>
      <c r="G104" s="187"/>
      <c r="H104" s="187"/>
      <c r="I104" s="187"/>
      <c r="J104" s="188">
        <f>J564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115</v>
      </c>
      <c r="E105" s="187"/>
      <c r="F105" s="187"/>
      <c r="G105" s="187"/>
      <c r="H105" s="187"/>
      <c r="I105" s="187"/>
      <c r="J105" s="188">
        <f>J579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116</v>
      </c>
      <c r="E106" s="187"/>
      <c r="F106" s="187"/>
      <c r="G106" s="187"/>
      <c r="H106" s="187"/>
      <c r="I106" s="187"/>
      <c r="J106" s="188">
        <f>J602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4"/>
      <c r="C107" s="185"/>
      <c r="D107" s="186" t="s">
        <v>117</v>
      </c>
      <c r="E107" s="187"/>
      <c r="F107" s="187"/>
      <c r="G107" s="187"/>
      <c r="H107" s="187"/>
      <c r="I107" s="187"/>
      <c r="J107" s="188">
        <f>J603</f>
        <v>0</v>
      </c>
      <c r="K107" s="185"/>
      <c r="L107" s="18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4"/>
      <c r="C108" s="185"/>
      <c r="D108" s="186" t="s">
        <v>118</v>
      </c>
      <c r="E108" s="187"/>
      <c r="F108" s="187"/>
      <c r="G108" s="187"/>
      <c r="H108" s="187"/>
      <c r="I108" s="187"/>
      <c r="J108" s="188">
        <f>J719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8"/>
      <c r="C109" s="179"/>
      <c r="D109" s="180" t="s">
        <v>119</v>
      </c>
      <c r="E109" s="181"/>
      <c r="F109" s="181"/>
      <c r="G109" s="181"/>
      <c r="H109" s="181"/>
      <c r="I109" s="181"/>
      <c r="J109" s="182">
        <f>J722</f>
        <v>0</v>
      </c>
      <c r="K109" s="179"/>
      <c r="L109" s="183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84"/>
      <c r="C110" s="185"/>
      <c r="D110" s="186" t="s">
        <v>120</v>
      </c>
      <c r="E110" s="187"/>
      <c r="F110" s="187"/>
      <c r="G110" s="187"/>
      <c r="H110" s="187"/>
      <c r="I110" s="187"/>
      <c r="J110" s="188">
        <f>J723</f>
        <v>0</v>
      </c>
      <c r="K110" s="185"/>
      <c r="L110" s="18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4"/>
      <c r="C111" s="185"/>
      <c r="D111" s="186" t="s">
        <v>121</v>
      </c>
      <c r="E111" s="187"/>
      <c r="F111" s="187"/>
      <c r="G111" s="187"/>
      <c r="H111" s="187"/>
      <c r="I111" s="187"/>
      <c r="J111" s="188">
        <f>J754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7" s="2" customFormat="1" ht="6.96" customHeight="1">
      <c r="A117" s="37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4.96" customHeight="1">
      <c r="A118" s="37"/>
      <c r="B118" s="38"/>
      <c r="C118" s="22" t="s">
        <v>122</v>
      </c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16</v>
      </c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6.25" customHeight="1">
      <c r="A121" s="37"/>
      <c r="B121" s="38"/>
      <c r="C121" s="39"/>
      <c r="D121" s="39"/>
      <c r="E121" s="173" t="str">
        <f>E7</f>
        <v>NPK a.s., Pardubická nemocnice, Venkovní úpravy před Pavilonem 13</v>
      </c>
      <c r="F121" s="31"/>
      <c r="G121" s="31"/>
      <c r="H121" s="31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100</v>
      </c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6.5" customHeight="1">
      <c r="A123" s="37"/>
      <c r="B123" s="38"/>
      <c r="C123" s="39"/>
      <c r="D123" s="39"/>
      <c r="E123" s="75" t="str">
        <f>E9</f>
        <v>D2_02 - Zpevněné plochy</v>
      </c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6.96" customHeight="1">
      <c r="A124" s="37"/>
      <c r="B124" s="38"/>
      <c r="C124" s="39"/>
      <c r="D124" s="39"/>
      <c r="E124" s="39"/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20</v>
      </c>
      <c r="D125" s="39"/>
      <c r="E125" s="39"/>
      <c r="F125" s="26" t="str">
        <f>F12</f>
        <v>Pardubice</v>
      </c>
      <c r="G125" s="39"/>
      <c r="H125" s="39"/>
      <c r="I125" s="31" t="s">
        <v>22</v>
      </c>
      <c r="J125" s="78" t="str">
        <f>IF(J12="","",J12)</f>
        <v>29. 3. 2023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6.96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25.65" customHeight="1">
      <c r="A127" s="37"/>
      <c r="B127" s="38"/>
      <c r="C127" s="31" t="s">
        <v>24</v>
      </c>
      <c r="D127" s="39"/>
      <c r="E127" s="39"/>
      <c r="F127" s="26" t="str">
        <f>E15</f>
        <v>Nemocnice Pardubického kraje a.s.</v>
      </c>
      <c r="G127" s="39"/>
      <c r="H127" s="39"/>
      <c r="I127" s="31" t="s">
        <v>30</v>
      </c>
      <c r="J127" s="35" t="str">
        <f>E21</f>
        <v>Penta Projekt s.r.o., Mrštíkova 12, Jihlava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28</v>
      </c>
      <c r="D128" s="39"/>
      <c r="E128" s="39"/>
      <c r="F128" s="26" t="str">
        <f>IF(E18="","",E18)</f>
        <v>Vyplň údaj</v>
      </c>
      <c r="G128" s="39"/>
      <c r="H128" s="39"/>
      <c r="I128" s="31" t="s">
        <v>33</v>
      </c>
      <c r="J128" s="35" t="str">
        <f>E24</f>
        <v>Ing. Avuk, Krejčí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0.32" customHeight="1">
      <c r="A129" s="37"/>
      <c r="B129" s="38"/>
      <c r="C129" s="39"/>
      <c r="D129" s="39"/>
      <c r="E129" s="39"/>
      <c r="F129" s="39"/>
      <c r="G129" s="39"/>
      <c r="H129" s="39"/>
      <c r="I129" s="39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11" customFormat="1" ht="29.28" customHeight="1">
      <c r="A130" s="190"/>
      <c r="B130" s="191"/>
      <c r="C130" s="192" t="s">
        <v>123</v>
      </c>
      <c r="D130" s="193" t="s">
        <v>61</v>
      </c>
      <c r="E130" s="193" t="s">
        <v>57</v>
      </c>
      <c r="F130" s="193" t="s">
        <v>58</v>
      </c>
      <c r="G130" s="193" t="s">
        <v>124</v>
      </c>
      <c r="H130" s="193" t="s">
        <v>125</v>
      </c>
      <c r="I130" s="193" t="s">
        <v>126</v>
      </c>
      <c r="J130" s="193" t="s">
        <v>104</v>
      </c>
      <c r="K130" s="194" t="s">
        <v>127</v>
      </c>
      <c r="L130" s="195"/>
      <c r="M130" s="99" t="s">
        <v>1</v>
      </c>
      <c r="N130" s="100" t="s">
        <v>40</v>
      </c>
      <c r="O130" s="100" t="s">
        <v>128</v>
      </c>
      <c r="P130" s="100" t="s">
        <v>129</v>
      </c>
      <c r="Q130" s="100" t="s">
        <v>130</v>
      </c>
      <c r="R130" s="100" t="s">
        <v>131</v>
      </c>
      <c r="S130" s="100" t="s">
        <v>132</v>
      </c>
      <c r="T130" s="101" t="s">
        <v>133</v>
      </c>
      <c r="U130" s="190"/>
      <c r="V130" s="190"/>
      <c r="W130" s="190"/>
      <c r="X130" s="190"/>
      <c r="Y130" s="190"/>
      <c r="Z130" s="190"/>
      <c r="AA130" s="190"/>
      <c r="AB130" s="190"/>
      <c r="AC130" s="190"/>
      <c r="AD130" s="190"/>
      <c r="AE130" s="190"/>
    </row>
    <row r="131" s="2" customFormat="1" ht="22.8" customHeight="1">
      <c r="A131" s="37"/>
      <c r="B131" s="38"/>
      <c r="C131" s="106" t="s">
        <v>134</v>
      </c>
      <c r="D131" s="39"/>
      <c r="E131" s="39"/>
      <c r="F131" s="39"/>
      <c r="G131" s="39"/>
      <c r="H131" s="39"/>
      <c r="I131" s="39"/>
      <c r="J131" s="196">
        <f>BK131</f>
        <v>0</v>
      </c>
      <c r="K131" s="39"/>
      <c r="L131" s="43"/>
      <c r="M131" s="102"/>
      <c r="N131" s="197"/>
      <c r="O131" s="103"/>
      <c r="P131" s="198">
        <f>P132+P722</f>
        <v>0</v>
      </c>
      <c r="Q131" s="103"/>
      <c r="R131" s="198">
        <f>R132+R722</f>
        <v>610.3941403099999</v>
      </c>
      <c r="S131" s="103"/>
      <c r="T131" s="199">
        <f>T132+T722</f>
        <v>638.65026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75</v>
      </c>
      <c r="AU131" s="16" t="s">
        <v>106</v>
      </c>
      <c r="BK131" s="200">
        <f>BK132+BK722</f>
        <v>0</v>
      </c>
    </row>
    <row r="132" s="12" customFormat="1" ht="25.92" customHeight="1">
      <c r="A132" s="12"/>
      <c r="B132" s="201"/>
      <c r="C132" s="202"/>
      <c r="D132" s="203" t="s">
        <v>75</v>
      </c>
      <c r="E132" s="204" t="s">
        <v>135</v>
      </c>
      <c r="F132" s="204" t="s">
        <v>136</v>
      </c>
      <c r="G132" s="202"/>
      <c r="H132" s="202"/>
      <c r="I132" s="205"/>
      <c r="J132" s="206">
        <f>BK132</f>
        <v>0</v>
      </c>
      <c r="K132" s="202"/>
      <c r="L132" s="207"/>
      <c r="M132" s="208"/>
      <c r="N132" s="209"/>
      <c r="O132" s="209"/>
      <c r="P132" s="210">
        <f>P133+P231+P395+P428+P502+P554+P579+P602+P603+P719</f>
        <v>0</v>
      </c>
      <c r="Q132" s="209"/>
      <c r="R132" s="210">
        <f>R133+R231+R395+R428+R502+R554+R579+R602+R603+R719</f>
        <v>609.65259030999994</v>
      </c>
      <c r="S132" s="209"/>
      <c r="T132" s="211">
        <f>T133+T231+T395+T428+T502+T554+T579+T602+T603+T719</f>
        <v>638.65026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2" t="s">
        <v>84</v>
      </c>
      <c r="AT132" s="213" t="s">
        <v>75</v>
      </c>
      <c r="AU132" s="213" t="s">
        <v>76</v>
      </c>
      <c r="AY132" s="212" t="s">
        <v>137</v>
      </c>
      <c r="BK132" s="214">
        <f>BK133+BK231+BK395+BK428+BK502+BK554+BK579+BK602+BK603+BK719</f>
        <v>0</v>
      </c>
    </row>
    <row r="133" s="12" customFormat="1" ht="22.8" customHeight="1">
      <c r="A133" s="12"/>
      <c r="B133" s="201"/>
      <c r="C133" s="202"/>
      <c r="D133" s="203" t="s">
        <v>75</v>
      </c>
      <c r="E133" s="215" t="s">
        <v>84</v>
      </c>
      <c r="F133" s="215" t="s">
        <v>138</v>
      </c>
      <c r="G133" s="202"/>
      <c r="H133" s="202"/>
      <c r="I133" s="205"/>
      <c r="J133" s="216">
        <f>BK133</f>
        <v>0</v>
      </c>
      <c r="K133" s="202"/>
      <c r="L133" s="207"/>
      <c r="M133" s="208"/>
      <c r="N133" s="209"/>
      <c r="O133" s="209"/>
      <c r="P133" s="210">
        <f>SUM(P134:P230)</f>
        <v>0</v>
      </c>
      <c r="Q133" s="209"/>
      <c r="R133" s="210">
        <f>SUM(R134:R230)</f>
        <v>271.85389200000003</v>
      </c>
      <c r="S133" s="209"/>
      <c r="T133" s="211">
        <f>SUM(T134:T230)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2" t="s">
        <v>84</v>
      </c>
      <c r="AT133" s="213" t="s">
        <v>75</v>
      </c>
      <c r="AU133" s="213" t="s">
        <v>84</v>
      </c>
      <c r="AY133" s="212" t="s">
        <v>137</v>
      </c>
      <c r="BK133" s="214">
        <f>SUM(BK134:BK230)</f>
        <v>0</v>
      </c>
    </row>
    <row r="134" s="2" customFormat="1" ht="24.15" customHeight="1">
      <c r="A134" s="37"/>
      <c r="B134" s="38"/>
      <c r="C134" s="217" t="s">
        <v>84</v>
      </c>
      <c r="D134" s="217" t="s">
        <v>139</v>
      </c>
      <c r="E134" s="218" t="s">
        <v>140</v>
      </c>
      <c r="F134" s="219" t="s">
        <v>141</v>
      </c>
      <c r="G134" s="220" t="s">
        <v>142</v>
      </c>
      <c r="H134" s="221">
        <v>29</v>
      </c>
      <c r="I134" s="222"/>
      <c r="J134" s="223">
        <f>ROUND(I134*H134,2)</f>
        <v>0</v>
      </c>
      <c r="K134" s="219" t="s">
        <v>143</v>
      </c>
      <c r="L134" s="43"/>
      <c r="M134" s="224" t="s">
        <v>1</v>
      </c>
      <c r="N134" s="225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144</v>
      </c>
      <c r="AT134" s="228" t="s">
        <v>139</v>
      </c>
      <c r="AU134" s="228" t="s">
        <v>86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144</v>
      </c>
      <c r="BM134" s="228" t="s">
        <v>145</v>
      </c>
    </row>
    <row r="135" s="2" customFormat="1">
      <c r="A135" s="37"/>
      <c r="B135" s="38"/>
      <c r="C135" s="39"/>
      <c r="D135" s="230" t="s">
        <v>146</v>
      </c>
      <c r="E135" s="39"/>
      <c r="F135" s="231" t="s">
        <v>147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146</v>
      </c>
      <c r="AU135" s="16" t="s">
        <v>86</v>
      </c>
    </row>
    <row r="136" s="13" customFormat="1">
      <c r="A136" s="13"/>
      <c r="B136" s="235"/>
      <c r="C136" s="236"/>
      <c r="D136" s="237" t="s">
        <v>148</v>
      </c>
      <c r="E136" s="238" t="s">
        <v>1</v>
      </c>
      <c r="F136" s="239" t="s">
        <v>149</v>
      </c>
      <c r="G136" s="236"/>
      <c r="H136" s="238" t="s">
        <v>1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148</v>
      </c>
      <c r="AU136" s="245" t="s">
        <v>86</v>
      </c>
      <c r="AV136" s="13" t="s">
        <v>84</v>
      </c>
      <c r="AW136" s="13" t="s">
        <v>32</v>
      </c>
      <c r="AX136" s="13" t="s">
        <v>76</v>
      </c>
      <c r="AY136" s="245" t="s">
        <v>137</v>
      </c>
    </row>
    <row r="137" s="13" customFormat="1">
      <c r="A137" s="13"/>
      <c r="B137" s="235"/>
      <c r="C137" s="236"/>
      <c r="D137" s="237" t="s">
        <v>148</v>
      </c>
      <c r="E137" s="238" t="s">
        <v>1</v>
      </c>
      <c r="F137" s="239" t="s">
        <v>150</v>
      </c>
      <c r="G137" s="236"/>
      <c r="H137" s="238" t="s">
        <v>1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148</v>
      </c>
      <c r="AU137" s="245" t="s">
        <v>86</v>
      </c>
      <c r="AV137" s="13" t="s">
        <v>84</v>
      </c>
      <c r="AW137" s="13" t="s">
        <v>32</v>
      </c>
      <c r="AX137" s="13" t="s">
        <v>76</v>
      </c>
      <c r="AY137" s="245" t="s">
        <v>137</v>
      </c>
    </row>
    <row r="138" s="14" customFormat="1">
      <c r="A138" s="14"/>
      <c r="B138" s="246"/>
      <c r="C138" s="247"/>
      <c r="D138" s="237" t="s">
        <v>148</v>
      </c>
      <c r="E138" s="248" t="s">
        <v>1</v>
      </c>
      <c r="F138" s="249" t="s">
        <v>151</v>
      </c>
      <c r="G138" s="247"/>
      <c r="H138" s="250">
        <v>29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148</v>
      </c>
      <c r="AU138" s="256" t="s">
        <v>86</v>
      </c>
      <c r="AV138" s="14" t="s">
        <v>86</v>
      </c>
      <c r="AW138" s="14" t="s">
        <v>32</v>
      </c>
      <c r="AX138" s="14" t="s">
        <v>76</v>
      </c>
      <c r="AY138" s="256" t="s">
        <v>137</v>
      </c>
    </row>
    <row r="139" s="2" customFormat="1" ht="33" customHeight="1">
      <c r="A139" s="37"/>
      <c r="B139" s="38"/>
      <c r="C139" s="217" t="s">
        <v>86</v>
      </c>
      <c r="D139" s="217" t="s">
        <v>139</v>
      </c>
      <c r="E139" s="218" t="s">
        <v>152</v>
      </c>
      <c r="F139" s="219" t="s">
        <v>153</v>
      </c>
      <c r="G139" s="220" t="s">
        <v>154</v>
      </c>
      <c r="H139" s="221">
        <v>269.882</v>
      </c>
      <c r="I139" s="222"/>
      <c r="J139" s="223">
        <f>ROUND(I139*H139,2)</f>
        <v>0</v>
      </c>
      <c r="K139" s="219" t="s">
        <v>143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144</v>
      </c>
      <c r="AT139" s="228" t="s">
        <v>139</v>
      </c>
      <c r="AU139" s="228" t="s">
        <v>86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144</v>
      </c>
      <c r="BM139" s="228" t="s">
        <v>155</v>
      </c>
    </row>
    <row r="140" s="2" customFormat="1">
      <c r="A140" s="37"/>
      <c r="B140" s="38"/>
      <c r="C140" s="39"/>
      <c r="D140" s="230" t="s">
        <v>146</v>
      </c>
      <c r="E140" s="39"/>
      <c r="F140" s="231" t="s">
        <v>156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146</v>
      </c>
      <c r="AU140" s="16" t="s">
        <v>86</v>
      </c>
    </row>
    <row r="141" s="13" customFormat="1">
      <c r="A141" s="13"/>
      <c r="B141" s="235"/>
      <c r="C141" s="236"/>
      <c r="D141" s="237" t="s">
        <v>148</v>
      </c>
      <c r="E141" s="238" t="s">
        <v>1</v>
      </c>
      <c r="F141" s="239" t="s">
        <v>149</v>
      </c>
      <c r="G141" s="236"/>
      <c r="H141" s="238" t="s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86</v>
      </c>
      <c r="AV141" s="13" t="s">
        <v>84</v>
      </c>
      <c r="AW141" s="13" t="s">
        <v>32</v>
      </c>
      <c r="AX141" s="13" t="s">
        <v>76</v>
      </c>
      <c r="AY141" s="245" t="s">
        <v>137</v>
      </c>
    </row>
    <row r="142" s="13" customFormat="1">
      <c r="A142" s="13"/>
      <c r="B142" s="235"/>
      <c r="C142" s="236"/>
      <c r="D142" s="237" t="s">
        <v>148</v>
      </c>
      <c r="E142" s="238" t="s">
        <v>1</v>
      </c>
      <c r="F142" s="239" t="s">
        <v>150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148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137</v>
      </c>
    </row>
    <row r="143" s="13" customFormat="1">
      <c r="A143" s="13"/>
      <c r="B143" s="235"/>
      <c r="C143" s="236"/>
      <c r="D143" s="237" t="s">
        <v>148</v>
      </c>
      <c r="E143" s="238" t="s">
        <v>1</v>
      </c>
      <c r="F143" s="239" t="s">
        <v>157</v>
      </c>
      <c r="G143" s="236"/>
      <c r="H143" s="238" t="s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148</v>
      </c>
      <c r="AU143" s="245" t="s">
        <v>86</v>
      </c>
      <c r="AV143" s="13" t="s">
        <v>84</v>
      </c>
      <c r="AW143" s="13" t="s">
        <v>32</v>
      </c>
      <c r="AX143" s="13" t="s">
        <v>76</v>
      </c>
      <c r="AY143" s="245" t="s">
        <v>137</v>
      </c>
    </row>
    <row r="144" s="14" customFormat="1">
      <c r="A144" s="14"/>
      <c r="B144" s="246"/>
      <c r="C144" s="247"/>
      <c r="D144" s="237" t="s">
        <v>148</v>
      </c>
      <c r="E144" s="248" t="s">
        <v>1</v>
      </c>
      <c r="F144" s="249" t="s">
        <v>158</v>
      </c>
      <c r="G144" s="247"/>
      <c r="H144" s="250">
        <v>219.88200000000001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148</v>
      </c>
      <c r="AU144" s="256" t="s">
        <v>86</v>
      </c>
      <c r="AV144" s="14" t="s">
        <v>86</v>
      </c>
      <c r="AW144" s="14" t="s">
        <v>32</v>
      </c>
      <c r="AX144" s="14" t="s">
        <v>76</v>
      </c>
      <c r="AY144" s="256" t="s">
        <v>137</v>
      </c>
    </row>
    <row r="145" s="13" customFormat="1">
      <c r="A145" s="13"/>
      <c r="B145" s="235"/>
      <c r="C145" s="236"/>
      <c r="D145" s="237" t="s">
        <v>148</v>
      </c>
      <c r="E145" s="238" t="s">
        <v>1</v>
      </c>
      <c r="F145" s="239" t="s">
        <v>159</v>
      </c>
      <c r="G145" s="236"/>
      <c r="H145" s="238" t="s">
        <v>1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148</v>
      </c>
      <c r="AU145" s="245" t="s">
        <v>86</v>
      </c>
      <c r="AV145" s="13" t="s">
        <v>84</v>
      </c>
      <c r="AW145" s="13" t="s">
        <v>32</v>
      </c>
      <c r="AX145" s="13" t="s">
        <v>76</v>
      </c>
      <c r="AY145" s="245" t="s">
        <v>137</v>
      </c>
    </row>
    <row r="146" s="14" customFormat="1">
      <c r="A146" s="14"/>
      <c r="B146" s="246"/>
      <c r="C146" s="247"/>
      <c r="D146" s="237" t="s">
        <v>148</v>
      </c>
      <c r="E146" s="248" t="s">
        <v>1</v>
      </c>
      <c r="F146" s="249" t="s">
        <v>160</v>
      </c>
      <c r="G146" s="247"/>
      <c r="H146" s="250">
        <v>50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148</v>
      </c>
      <c r="AU146" s="256" t="s">
        <v>86</v>
      </c>
      <c r="AV146" s="14" t="s">
        <v>86</v>
      </c>
      <c r="AW146" s="14" t="s">
        <v>32</v>
      </c>
      <c r="AX146" s="14" t="s">
        <v>76</v>
      </c>
      <c r="AY146" s="256" t="s">
        <v>137</v>
      </c>
    </row>
    <row r="147" s="2" customFormat="1" ht="24.15" customHeight="1">
      <c r="A147" s="37"/>
      <c r="B147" s="38"/>
      <c r="C147" s="217" t="s">
        <v>161</v>
      </c>
      <c r="D147" s="217" t="s">
        <v>139</v>
      </c>
      <c r="E147" s="218" t="s">
        <v>162</v>
      </c>
      <c r="F147" s="219" t="s">
        <v>163</v>
      </c>
      <c r="G147" s="220" t="s">
        <v>154</v>
      </c>
      <c r="H147" s="221">
        <v>30.571999999999999</v>
      </c>
      <c r="I147" s="222"/>
      <c r="J147" s="223">
        <f>ROUND(I147*H147,2)</f>
        <v>0</v>
      </c>
      <c r="K147" s="219" t="s">
        <v>143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144</v>
      </c>
      <c r="AT147" s="228" t="s">
        <v>139</v>
      </c>
      <c r="AU147" s="228" t="s">
        <v>86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144</v>
      </c>
      <c r="BM147" s="228" t="s">
        <v>164</v>
      </c>
    </row>
    <row r="148" s="2" customFormat="1">
      <c r="A148" s="37"/>
      <c r="B148" s="38"/>
      <c r="C148" s="39"/>
      <c r="D148" s="230" t="s">
        <v>146</v>
      </c>
      <c r="E148" s="39"/>
      <c r="F148" s="231" t="s">
        <v>165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146</v>
      </c>
      <c r="AU148" s="16" t="s">
        <v>86</v>
      </c>
    </row>
    <row r="149" s="13" customFormat="1">
      <c r="A149" s="13"/>
      <c r="B149" s="235"/>
      <c r="C149" s="236"/>
      <c r="D149" s="237" t="s">
        <v>148</v>
      </c>
      <c r="E149" s="238" t="s">
        <v>1</v>
      </c>
      <c r="F149" s="239" t="s">
        <v>149</v>
      </c>
      <c r="G149" s="236"/>
      <c r="H149" s="238" t="s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148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137</v>
      </c>
    </row>
    <row r="150" s="13" customFormat="1">
      <c r="A150" s="13"/>
      <c r="B150" s="235"/>
      <c r="C150" s="236"/>
      <c r="D150" s="237" t="s">
        <v>148</v>
      </c>
      <c r="E150" s="238" t="s">
        <v>1</v>
      </c>
      <c r="F150" s="239" t="s">
        <v>150</v>
      </c>
      <c r="G150" s="236"/>
      <c r="H150" s="238" t="s">
        <v>1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148</v>
      </c>
      <c r="AU150" s="245" t="s">
        <v>86</v>
      </c>
      <c r="AV150" s="13" t="s">
        <v>84</v>
      </c>
      <c r="AW150" s="13" t="s">
        <v>32</v>
      </c>
      <c r="AX150" s="13" t="s">
        <v>76</v>
      </c>
      <c r="AY150" s="245" t="s">
        <v>137</v>
      </c>
    </row>
    <row r="151" s="13" customFormat="1">
      <c r="A151" s="13"/>
      <c r="B151" s="235"/>
      <c r="C151" s="236"/>
      <c r="D151" s="237" t="s">
        <v>148</v>
      </c>
      <c r="E151" s="238" t="s">
        <v>1</v>
      </c>
      <c r="F151" s="239" t="s">
        <v>166</v>
      </c>
      <c r="G151" s="236"/>
      <c r="H151" s="238" t="s">
        <v>1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148</v>
      </c>
      <c r="AU151" s="245" t="s">
        <v>86</v>
      </c>
      <c r="AV151" s="13" t="s">
        <v>84</v>
      </c>
      <c r="AW151" s="13" t="s">
        <v>32</v>
      </c>
      <c r="AX151" s="13" t="s">
        <v>76</v>
      </c>
      <c r="AY151" s="245" t="s">
        <v>137</v>
      </c>
    </row>
    <row r="152" s="14" customFormat="1">
      <c r="A152" s="14"/>
      <c r="B152" s="246"/>
      <c r="C152" s="247"/>
      <c r="D152" s="237" t="s">
        <v>148</v>
      </c>
      <c r="E152" s="248" t="s">
        <v>1</v>
      </c>
      <c r="F152" s="249" t="s">
        <v>167</v>
      </c>
      <c r="G152" s="247"/>
      <c r="H152" s="250">
        <v>2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148</v>
      </c>
      <c r="AU152" s="256" t="s">
        <v>86</v>
      </c>
      <c r="AV152" s="14" t="s">
        <v>86</v>
      </c>
      <c r="AW152" s="14" t="s">
        <v>32</v>
      </c>
      <c r="AX152" s="14" t="s">
        <v>76</v>
      </c>
      <c r="AY152" s="256" t="s">
        <v>137</v>
      </c>
    </row>
    <row r="153" s="13" customFormat="1">
      <c r="A153" s="13"/>
      <c r="B153" s="235"/>
      <c r="C153" s="236"/>
      <c r="D153" s="237" t="s">
        <v>148</v>
      </c>
      <c r="E153" s="238" t="s">
        <v>1</v>
      </c>
      <c r="F153" s="239" t="s">
        <v>168</v>
      </c>
      <c r="G153" s="236"/>
      <c r="H153" s="238" t="s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148</v>
      </c>
      <c r="AU153" s="245" t="s">
        <v>86</v>
      </c>
      <c r="AV153" s="13" t="s">
        <v>84</v>
      </c>
      <c r="AW153" s="13" t="s">
        <v>32</v>
      </c>
      <c r="AX153" s="13" t="s">
        <v>76</v>
      </c>
      <c r="AY153" s="245" t="s">
        <v>137</v>
      </c>
    </row>
    <row r="154" s="14" customFormat="1">
      <c r="A154" s="14"/>
      <c r="B154" s="246"/>
      <c r="C154" s="247"/>
      <c r="D154" s="237" t="s">
        <v>148</v>
      </c>
      <c r="E154" s="248" t="s">
        <v>1</v>
      </c>
      <c r="F154" s="249" t="s">
        <v>169</v>
      </c>
      <c r="G154" s="247"/>
      <c r="H154" s="250">
        <v>0.125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148</v>
      </c>
      <c r="AU154" s="256" t="s">
        <v>86</v>
      </c>
      <c r="AV154" s="14" t="s">
        <v>86</v>
      </c>
      <c r="AW154" s="14" t="s">
        <v>32</v>
      </c>
      <c r="AX154" s="14" t="s">
        <v>76</v>
      </c>
      <c r="AY154" s="256" t="s">
        <v>137</v>
      </c>
    </row>
    <row r="155" s="13" customFormat="1">
      <c r="A155" s="13"/>
      <c r="B155" s="235"/>
      <c r="C155" s="236"/>
      <c r="D155" s="237" t="s">
        <v>148</v>
      </c>
      <c r="E155" s="238" t="s">
        <v>1</v>
      </c>
      <c r="F155" s="239" t="s">
        <v>170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148</v>
      </c>
      <c r="AU155" s="245" t="s">
        <v>86</v>
      </c>
      <c r="AV155" s="13" t="s">
        <v>84</v>
      </c>
      <c r="AW155" s="13" t="s">
        <v>32</v>
      </c>
      <c r="AX155" s="13" t="s">
        <v>76</v>
      </c>
      <c r="AY155" s="245" t="s">
        <v>137</v>
      </c>
    </row>
    <row r="156" s="14" customFormat="1">
      <c r="A156" s="14"/>
      <c r="B156" s="246"/>
      <c r="C156" s="247"/>
      <c r="D156" s="237" t="s">
        <v>148</v>
      </c>
      <c r="E156" s="248" t="s">
        <v>1</v>
      </c>
      <c r="F156" s="249" t="s">
        <v>171</v>
      </c>
      <c r="G156" s="247"/>
      <c r="H156" s="250">
        <v>12.6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148</v>
      </c>
      <c r="AU156" s="256" t="s">
        <v>86</v>
      </c>
      <c r="AV156" s="14" t="s">
        <v>86</v>
      </c>
      <c r="AW156" s="14" t="s">
        <v>32</v>
      </c>
      <c r="AX156" s="14" t="s">
        <v>76</v>
      </c>
      <c r="AY156" s="256" t="s">
        <v>137</v>
      </c>
    </row>
    <row r="157" s="13" customFormat="1">
      <c r="A157" s="13"/>
      <c r="B157" s="235"/>
      <c r="C157" s="236"/>
      <c r="D157" s="237" t="s">
        <v>148</v>
      </c>
      <c r="E157" s="238" t="s">
        <v>1</v>
      </c>
      <c r="F157" s="239" t="s">
        <v>172</v>
      </c>
      <c r="G157" s="236"/>
      <c r="H157" s="238" t="s">
        <v>1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148</v>
      </c>
      <c r="AU157" s="245" t="s">
        <v>86</v>
      </c>
      <c r="AV157" s="13" t="s">
        <v>84</v>
      </c>
      <c r="AW157" s="13" t="s">
        <v>32</v>
      </c>
      <c r="AX157" s="13" t="s">
        <v>76</v>
      </c>
      <c r="AY157" s="245" t="s">
        <v>137</v>
      </c>
    </row>
    <row r="158" s="14" customFormat="1">
      <c r="A158" s="14"/>
      <c r="B158" s="246"/>
      <c r="C158" s="247"/>
      <c r="D158" s="237" t="s">
        <v>148</v>
      </c>
      <c r="E158" s="248" t="s">
        <v>1</v>
      </c>
      <c r="F158" s="249" t="s">
        <v>173</v>
      </c>
      <c r="G158" s="247"/>
      <c r="H158" s="250">
        <v>15.847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148</v>
      </c>
      <c r="AU158" s="256" t="s">
        <v>86</v>
      </c>
      <c r="AV158" s="14" t="s">
        <v>86</v>
      </c>
      <c r="AW158" s="14" t="s">
        <v>32</v>
      </c>
      <c r="AX158" s="14" t="s">
        <v>76</v>
      </c>
      <c r="AY158" s="256" t="s">
        <v>137</v>
      </c>
    </row>
    <row r="159" s="2" customFormat="1" ht="33" customHeight="1">
      <c r="A159" s="37"/>
      <c r="B159" s="38"/>
      <c r="C159" s="217" t="s">
        <v>144</v>
      </c>
      <c r="D159" s="217" t="s">
        <v>139</v>
      </c>
      <c r="E159" s="218" t="s">
        <v>174</v>
      </c>
      <c r="F159" s="219" t="s">
        <v>175</v>
      </c>
      <c r="G159" s="220" t="s">
        <v>154</v>
      </c>
      <c r="H159" s="221">
        <v>4.5</v>
      </c>
      <c r="I159" s="222"/>
      <c r="J159" s="223">
        <f>ROUND(I159*H159,2)</f>
        <v>0</v>
      </c>
      <c r="K159" s="219" t="s">
        <v>143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144</v>
      </c>
      <c r="AT159" s="228" t="s">
        <v>139</v>
      </c>
      <c r="AU159" s="228" t="s">
        <v>86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144</v>
      </c>
      <c r="BM159" s="228" t="s">
        <v>176</v>
      </c>
    </row>
    <row r="160" s="2" customFormat="1">
      <c r="A160" s="37"/>
      <c r="B160" s="38"/>
      <c r="C160" s="39"/>
      <c r="D160" s="230" t="s">
        <v>146</v>
      </c>
      <c r="E160" s="39"/>
      <c r="F160" s="231" t="s">
        <v>177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146</v>
      </c>
      <c r="AU160" s="16" t="s">
        <v>86</v>
      </c>
    </row>
    <row r="161" s="13" customFormat="1">
      <c r="A161" s="13"/>
      <c r="B161" s="235"/>
      <c r="C161" s="236"/>
      <c r="D161" s="237" t="s">
        <v>148</v>
      </c>
      <c r="E161" s="238" t="s">
        <v>1</v>
      </c>
      <c r="F161" s="239" t="s">
        <v>149</v>
      </c>
      <c r="G161" s="236"/>
      <c r="H161" s="238" t="s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148</v>
      </c>
      <c r="AU161" s="245" t="s">
        <v>86</v>
      </c>
      <c r="AV161" s="13" t="s">
        <v>84</v>
      </c>
      <c r="AW161" s="13" t="s">
        <v>32</v>
      </c>
      <c r="AX161" s="13" t="s">
        <v>76</v>
      </c>
      <c r="AY161" s="245" t="s">
        <v>137</v>
      </c>
    </row>
    <row r="162" s="13" customFormat="1">
      <c r="A162" s="13"/>
      <c r="B162" s="235"/>
      <c r="C162" s="236"/>
      <c r="D162" s="237" t="s">
        <v>148</v>
      </c>
      <c r="E162" s="238" t="s">
        <v>1</v>
      </c>
      <c r="F162" s="239" t="s">
        <v>150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148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137</v>
      </c>
    </row>
    <row r="163" s="13" customFormat="1">
      <c r="A163" s="13"/>
      <c r="B163" s="235"/>
      <c r="C163" s="236"/>
      <c r="D163" s="237" t="s">
        <v>148</v>
      </c>
      <c r="E163" s="238" t="s">
        <v>1</v>
      </c>
      <c r="F163" s="239" t="s">
        <v>178</v>
      </c>
      <c r="G163" s="236"/>
      <c r="H163" s="238" t="s">
        <v>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148</v>
      </c>
      <c r="AU163" s="245" t="s">
        <v>86</v>
      </c>
      <c r="AV163" s="13" t="s">
        <v>84</v>
      </c>
      <c r="AW163" s="13" t="s">
        <v>32</v>
      </c>
      <c r="AX163" s="13" t="s">
        <v>76</v>
      </c>
      <c r="AY163" s="245" t="s">
        <v>137</v>
      </c>
    </row>
    <row r="164" s="14" customFormat="1">
      <c r="A164" s="14"/>
      <c r="B164" s="246"/>
      <c r="C164" s="247"/>
      <c r="D164" s="237" t="s">
        <v>148</v>
      </c>
      <c r="E164" s="248" t="s">
        <v>1</v>
      </c>
      <c r="F164" s="249" t="s">
        <v>179</v>
      </c>
      <c r="G164" s="247"/>
      <c r="H164" s="250">
        <v>4.5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148</v>
      </c>
      <c r="AU164" s="256" t="s">
        <v>86</v>
      </c>
      <c r="AV164" s="14" t="s">
        <v>86</v>
      </c>
      <c r="AW164" s="14" t="s">
        <v>32</v>
      </c>
      <c r="AX164" s="14" t="s">
        <v>76</v>
      </c>
      <c r="AY164" s="256" t="s">
        <v>137</v>
      </c>
    </row>
    <row r="165" s="2" customFormat="1" ht="37.8" customHeight="1">
      <c r="A165" s="37"/>
      <c r="B165" s="38"/>
      <c r="C165" s="217" t="s">
        <v>180</v>
      </c>
      <c r="D165" s="217" t="s">
        <v>139</v>
      </c>
      <c r="E165" s="218" t="s">
        <v>181</v>
      </c>
      <c r="F165" s="219" t="s">
        <v>182</v>
      </c>
      <c r="G165" s="220" t="s">
        <v>154</v>
      </c>
      <c r="H165" s="221">
        <v>754.78399999999999</v>
      </c>
      <c r="I165" s="222"/>
      <c r="J165" s="223">
        <f>ROUND(I165*H165,2)</f>
        <v>0</v>
      </c>
      <c r="K165" s="219" t="s">
        <v>143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144</v>
      </c>
      <c r="AT165" s="228" t="s">
        <v>139</v>
      </c>
      <c r="AU165" s="228" t="s">
        <v>86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144</v>
      </c>
      <c r="BM165" s="228" t="s">
        <v>183</v>
      </c>
    </row>
    <row r="166" s="2" customFormat="1">
      <c r="A166" s="37"/>
      <c r="B166" s="38"/>
      <c r="C166" s="39"/>
      <c r="D166" s="230" t="s">
        <v>146</v>
      </c>
      <c r="E166" s="39"/>
      <c r="F166" s="231" t="s">
        <v>184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146</v>
      </c>
      <c r="AU166" s="16" t="s">
        <v>86</v>
      </c>
    </row>
    <row r="167" s="13" customFormat="1">
      <c r="A167" s="13"/>
      <c r="B167" s="235"/>
      <c r="C167" s="236"/>
      <c r="D167" s="237" t="s">
        <v>148</v>
      </c>
      <c r="E167" s="238" t="s">
        <v>1</v>
      </c>
      <c r="F167" s="239" t="s">
        <v>149</v>
      </c>
      <c r="G167" s="236"/>
      <c r="H167" s="238" t="s">
        <v>1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148</v>
      </c>
      <c r="AU167" s="245" t="s">
        <v>86</v>
      </c>
      <c r="AV167" s="13" t="s">
        <v>84</v>
      </c>
      <c r="AW167" s="13" t="s">
        <v>32</v>
      </c>
      <c r="AX167" s="13" t="s">
        <v>76</v>
      </c>
      <c r="AY167" s="245" t="s">
        <v>137</v>
      </c>
    </row>
    <row r="168" s="13" customFormat="1">
      <c r="A168" s="13"/>
      <c r="B168" s="235"/>
      <c r="C168" s="236"/>
      <c r="D168" s="237" t="s">
        <v>148</v>
      </c>
      <c r="E168" s="238" t="s">
        <v>1</v>
      </c>
      <c r="F168" s="239" t="s">
        <v>150</v>
      </c>
      <c r="G168" s="236"/>
      <c r="H168" s="238" t="s">
        <v>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148</v>
      </c>
      <c r="AU168" s="245" t="s">
        <v>86</v>
      </c>
      <c r="AV168" s="13" t="s">
        <v>84</v>
      </c>
      <c r="AW168" s="13" t="s">
        <v>32</v>
      </c>
      <c r="AX168" s="13" t="s">
        <v>76</v>
      </c>
      <c r="AY168" s="245" t="s">
        <v>137</v>
      </c>
    </row>
    <row r="169" s="13" customFormat="1">
      <c r="A169" s="13"/>
      <c r="B169" s="235"/>
      <c r="C169" s="236"/>
      <c r="D169" s="237" t="s">
        <v>148</v>
      </c>
      <c r="E169" s="238" t="s">
        <v>1</v>
      </c>
      <c r="F169" s="239" t="s">
        <v>185</v>
      </c>
      <c r="G169" s="236"/>
      <c r="H169" s="238" t="s">
        <v>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148</v>
      </c>
      <c r="AU169" s="245" t="s">
        <v>86</v>
      </c>
      <c r="AV169" s="13" t="s">
        <v>84</v>
      </c>
      <c r="AW169" s="13" t="s">
        <v>32</v>
      </c>
      <c r="AX169" s="13" t="s">
        <v>76</v>
      </c>
      <c r="AY169" s="245" t="s">
        <v>137</v>
      </c>
    </row>
    <row r="170" s="14" customFormat="1">
      <c r="A170" s="14"/>
      <c r="B170" s="246"/>
      <c r="C170" s="247"/>
      <c r="D170" s="237" t="s">
        <v>148</v>
      </c>
      <c r="E170" s="248" t="s">
        <v>1</v>
      </c>
      <c r="F170" s="249" t="s">
        <v>186</v>
      </c>
      <c r="G170" s="247"/>
      <c r="H170" s="250">
        <v>2.8999999999999999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148</v>
      </c>
      <c r="AU170" s="256" t="s">
        <v>86</v>
      </c>
      <c r="AV170" s="14" t="s">
        <v>86</v>
      </c>
      <c r="AW170" s="14" t="s">
        <v>32</v>
      </c>
      <c r="AX170" s="14" t="s">
        <v>76</v>
      </c>
      <c r="AY170" s="256" t="s">
        <v>137</v>
      </c>
    </row>
    <row r="171" s="13" customFormat="1">
      <c r="A171" s="13"/>
      <c r="B171" s="235"/>
      <c r="C171" s="236"/>
      <c r="D171" s="237" t="s">
        <v>148</v>
      </c>
      <c r="E171" s="238" t="s">
        <v>1</v>
      </c>
      <c r="F171" s="239" t="s">
        <v>187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148</v>
      </c>
      <c r="AU171" s="245" t="s">
        <v>86</v>
      </c>
      <c r="AV171" s="13" t="s">
        <v>84</v>
      </c>
      <c r="AW171" s="13" t="s">
        <v>32</v>
      </c>
      <c r="AX171" s="13" t="s">
        <v>76</v>
      </c>
      <c r="AY171" s="245" t="s">
        <v>137</v>
      </c>
    </row>
    <row r="172" s="14" customFormat="1">
      <c r="A172" s="14"/>
      <c r="B172" s="246"/>
      <c r="C172" s="247"/>
      <c r="D172" s="237" t="s">
        <v>148</v>
      </c>
      <c r="E172" s="248" t="s">
        <v>1</v>
      </c>
      <c r="F172" s="249" t="s">
        <v>186</v>
      </c>
      <c r="G172" s="247"/>
      <c r="H172" s="250">
        <v>2.8999999999999999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148</v>
      </c>
      <c r="AU172" s="256" t="s">
        <v>86</v>
      </c>
      <c r="AV172" s="14" t="s">
        <v>86</v>
      </c>
      <c r="AW172" s="14" t="s">
        <v>32</v>
      </c>
      <c r="AX172" s="14" t="s">
        <v>76</v>
      </c>
      <c r="AY172" s="256" t="s">
        <v>137</v>
      </c>
    </row>
    <row r="173" s="13" customFormat="1">
      <c r="A173" s="13"/>
      <c r="B173" s="235"/>
      <c r="C173" s="236"/>
      <c r="D173" s="237" t="s">
        <v>148</v>
      </c>
      <c r="E173" s="238" t="s">
        <v>1</v>
      </c>
      <c r="F173" s="239" t="s">
        <v>150</v>
      </c>
      <c r="G173" s="236"/>
      <c r="H173" s="238" t="s">
        <v>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148</v>
      </c>
      <c r="AU173" s="245" t="s">
        <v>86</v>
      </c>
      <c r="AV173" s="13" t="s">
        <v>84</v>
      </c>
      <c r="AW173" s="13" t="s">
        <v>32</v>
      </c>
      <c r="AX173" s="13" t="s">
        <v>76</v>
      </c>
      <c r="AY173" s="245" t="s">
        <v>137</v>
      </c>
    </row>
    <row r="174" s="13" customFormat="1">
      <c r="A174" s="13"/>
      <c r="B174" s="235"/>
      <c r="C174" s="236"/>
      <c r="D174" s="237" t="s">
        <v>148</v>
      </c>
      <c r="E174" s="238" t="s">
        <v>1</v>
      </c>
      <c r="F174" s="239" t="s">
        <v>188</v>
      </c>
      <c r="G174" s="236"/>
      <c r="H174" s="238" t="s">
        <v>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148</v>
      </c>
      <c r="AU174" s="245" t="s">
        <v>86</v>
      </c>
      <c r="AV174" s="13" t="s">
        <v>84</v>
      </c>
      <c r="AW174" s="13" t="s">
        <v>32</v>
      </c>
      <c r="AX174" s="13" t="s">
        <v>76</v>
      </c>
      <c r="AY174" s="245" t="s">
        <v>137</v>
      </c>
    </row>
    <row r="175" s="14" customFormat="1">
      <c r="A175" s="14"/>
      <c r="B175" s="246"/>
      <c r="C175" s="247"/>
      <c r="D175" s="237" t="s">
        <v>148</v>
      </c>
      <c r="E175" s="248" t="s">
        <v>1</v>
      </c>
      <c r="F175" s="249" t="s">
        <v>189</v>
      </c>
      <c r="G175" s="247"/>
      <c r="H175" s="250">
        <v>304.95400000000001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148</v>
      </c>
      <c r="AU175" s="256" t="s">
        <v>86</v>
      </c>
      <c r="AV175" s="14" t="s">
        <v>86</v>
      </c>
      <c r="AW175" s="14" t="s">
        <v>32</v>
      </c>
      <c r="AX175" s="14" t="s">
        <v>76</v>
      </c>
      <c r="AY175" s="256" t="s">
        <v>137</v>
      </c>
    </row>
    <row r="176" s="13" customFormat="1">
      <c r="A176" s="13"/>
      <c r="B176" s="235"/>
      <c r="C176" s="236"/>
      <c r="D176" s="237" t="s">
        <v>148</v>
      </c>
      <c r="E176" s="238" t="s">
        <v>1</v>
      </c>
      <c r="F176" s="239" t="s">
        <v>150</v>
      </c>
      <c r="G176" s="236"/>
      <c r="H176" s="238" t="s">
        <v>1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148</v>
      </c>
      <c r="AU176" s="245" t="s">
        <v>86</v>
      </c>
      <c r="AV176" s="13" t="s">
        <v>84</v>
      </c>
      <c r="AW176" s="13" t="s">
        <v>32</v>
      </c>
      <c r="AX176" s="13" t="s">
        <v>76</v>
      </c>
      <c r="AY176" s="245" t="s">
        <v>137</v>
      </c>
    </row>
    <row r="177" s="13" customFormat="1">
      <c r="A177" s="13"/>
      <c r="B177" s="235"/>
      <c r="C177" s="236"/>
      <c r="D177" s="237" t="s">
        <v>148</v>
      </c>
      <c r="E177" s="238" t="s">
        <v>1</v>
      </c>
      <c r="F177" s="239" t="s">
        <v>190</v>
      </c>
      <c r="G177" s="236"/>
      <c r="H177" s="238" t="s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148</v>
      </c>
      <c r="AU177" s="245" t="s">
        <v>86</v>
      </c>
      <c r="AV177" s="13" t="s">
        <v>84</v>
      </c>
      <c r="AW177" s="13" t="s">
        <v>32</v>
      </c>
      <c r="AX177" s="13" t="s">
        <v>76</v>
      </c>
      <c r="AY177" s="245" t="s">
        <v>137</v>
      </c>
    </row>
    <row r="178" s="14" customFormat="1">
      <c r="A178" s="14"/>
      <c r="B178" s="246"/>
      <c r="C178" s="247"/>
      <c r="D178" s="237" t="s">
        <v>148</v>
      </c>
      <c r="E178" s="248" t="s">
        <v>1</v>
      </c>
      <c r="F178" s="249" t="s">
        <v>191</v>
      </c>
      <c r="G178" s="247"/>
      <c r="H178" s="250">
        <v>444.02999999999997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148</v>
      </c>
      <c r="AU178" s="256" t="s">
        <v>86</v>
      </c>
      <c r="AV178" s="14" t="s">
        <v>86</v>
      </c>
      <c r="AW178" s="14" t="s">
        <v>32</v>
      </c>
      <c r="AX178" s="14" t="s">
        <v>76</v>
      </c>
      <c r="AY178" s="256" t="s">
        <v>137</v>
      </c>
    </row>
    <row r="179" s="2" customFormat="1" ht="24.15" customHeight="1">
      <c r="A179" s="37"/>
      <c r="B179" s="38"/>
      <c r="C179" s="217" t="s">
        <v>192</v>
      </c>
      <c r="D179" s="217" t="s">
        <v>139</v>
      </c>
      <c r="E179" s="218" t="s">
        <v>193</v>
      </c>
      <c r="F179" s="219" t="s">
        <v>194</v>
      </c>
      <c r="G179" s="220" t="s">
        <v>154</v>
      </c>
      <c r="H179" s="221">
        <v>446.93000000000001</v>
      </c>
      <c r="I179" s="222"/>
      <c r="J179" s="223">
        <f>ROUND(I179*H179,2)</f>
        <v>0</v>
      </c>
      <c r="K179" s="219" t="s">
        <v>143</v>
      </c>
      <c r="L179" s="43"/>
      <c r="M179" s="224" t="s">
        <v>1</v>
      </c>
      <c r="N179" s="225" t="s">
        <v>41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144</v>
      </c>
      <c r="AT179" s="228" t="s">
        <v>139</v>
      </c>
      <c r="AU179" s="228" t="s">
        <v>86</v>
      </c>
      <c r="AY179" s="16" t="s">
        <v>137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84</v>
      </c>
      <c r="BK179" s="229">
        <f>ROUND(I179*H179,2)</f>
        <v>0</v>
      </c>
      <c r="BL179" s="16" t="s">
        <v>144</v>
      </c>
      <c r="BM179" s="228" t="s">
        <v>195</v>
      </c>
    </row>
    <row r="180" s="2" customFormat="1">
      <c r="A180" s="37"/>
      <c r="B180" s="38"/>
      <c r="C180" s="39"/>
      <c r="D180" s="230" t="s">
        <v>146</v>
      </c>
      <c r="E180" s="39"/>
      <c r="F180" s="231" t="s">
        <v>196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146</v>
      </c>
      <c r="AU180" s="16" t="s">
        <v>86</v>
      </c>
    </row>
    <row r="181" s="13" customFormat="1">
      <c r="A181" s="13"/>
      <c r="B181" s="235"/>
      <c r="C181" s="236"/>
      <c r="D181" s="237" t="s">
        <v>148</v>
      </c>
      <c r="E181" s="238" t="s">
        <v>1</v>
      </c>
      <c r="F181" s="239" t="s">
        <v>197</v>
      </c>
      <c r="G181" s="236"/>
      <c r="H181" s="238" t="s">
        <v>1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148</v>
      </c>
      <c r="AU181" s="245" t="s">
        <v>86</v>
      </c>
      <c r="AV181" s="13" t="s">
        <v>84</v>
      </c>
      <c r="AW181" s="13" t="s">
        <v>32</v>
      </c>
      <c r="AX181" s="13" t="s">
        <v>76</v>
      </c>
      <c r="AY181" s="245" t="s">
        <v>137</v>
      </c>
    </row>
    <row r="182" s="13" customFormat="1">
      <c r="A182" s="13"/>
      <c r="B182" s="235"/>
      <c r="C182" s="236"/>
      <c r="D182" s="237" t="s">
        <v>148</v>
      </c>
      <c r="E182" s="238" t="s">
        <v>1</v>
      </c>
      <c r="F182" s="239" t="s">
        <v>150</v>
      </c>
      <c r="G182" s="236"/>
      <c r="H182" s="238" t="s">
        <v>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148</v>
      </c>
      <c r="AU182" s="245" t="s">
        <v>86</v>
      </c>
      <c r="AV182" s="13" t="s">
        <v>84</v>
      </c>
      <c r="AW182" s="13" t="s">
        <v>32</v>
      </c>
      <c r="AX182" s="13" t="s">
        <v>76</v>
      </c>
      <c r="AY182" s="245" t="s">
        <v>137</v>
      </c>
    </row>
    <row r="183" s="13" customFormat="1">
      <c r="A183" s="13"/>
      <c r="B183" s="235"/>
      <c r="C183" s="236"/>
      <c r="D183" s="237" t="s">
        <v>148</v>
      </c>
      <c r="E183" s="238" t="s">
        <v>1</v>
      </c>
      <c r="F183" s="239" t="s">
        <v>198</v>
      </c>
      <c r="G183" s="236"/>
      <c r="H183" s="238" t="s">
        <v>1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148</v>
      </c>
      <c r="AU183" s="245" t="s">
        <v>86</v>
      </c>
      <c r="AV183" s="13" t="s">
        <v>84</v>
      </c>
      <c r="AW183" s="13" t="s">
        <v>32</v>
      </c>
      <c r="AX183" s="13" t="s">
        <v>76</v>
      </c>
      <c r="AY183" s="245" t="s">
        <v>137</v>
      </c>
    </row>
    <row r="184" s="14" customFormat="1">
      <c r="A184" s="14"/>
      <c r="B184" s="246"/>
      <c r="C184" s="247"/>
      <c r="D184" s="237" t="s">
        <v>148</v>
      </c>
      <c r="E184" s="248" t="s">
        <v>1</v>
      </c>
      <c r="F184" s="249" t="s">
        <v>186</v>
      </c>
      <c r="G184" s="247"/>
      <c r="H184" s="250">
        <v>2.8999999999999999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148</v>
      </c>
      <c r="AU184" s="256" t="s">
        <v>86</v>
      </c>
      <c r="AV184" s="14" t="s">
        <v>86</v>
      </c>
      <c r="AW184" s="14" t="s">
        <v>32</v>
      </c>
      <c r="AX184" s="14" t="s">
        <v>76</v>
      </c>
      <c r="AY184" s="256" t="s">
        <v>137</v>
      </c>
    </row>
    <row r="185" s="13" customFormat="1">
      <c r="A185" s="13"/>
      <c r="B185" s="235"/>
      <c r="C185" s="236"/>
      <c r="D185" s="237" t="s">
        <v>148</v>
      </c>
      <c r="E185" s="238" t="s">
        <v>1</v>
      </c>
      <c r="F185" s="239" t="s">
        <v>150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148</v>
      </c>
      <c r="AU185" s="245" t="s">
        <v>86</v>
      </c>
      <c r="AV185" s="13" t="s">
        <v>84</v>
      </c>
      <c r="AW185" s="13" t="s">
        <v>32</v>
      </c>
      <c r="AX185" s="13" t="s">
        <v>76</v>
      </c>
      <c r="AY185" s="245" t="s">
        <v>137</v>
      </c>
    </row>
    <row r="186" s="13" customFormat="1">
      <c r="A186" s="13"/>
      <c r="B186" s="235"/>
      <c r="C186" s="236"/>
      <c r="D186" s="237" t="s">
        <v>148</v>
      </c>
      <c r="E186" s="238" t="s">
        <v>1</v>
      </c>
      <c r="F186" s="239" t="s">
        <v>190</v>
      </c>
      <c r="G186" s="236"/>
      <c r="H186" s="238" t="s">
        <v>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148</v>
      </c>
      <c r="AU186" s="245" t="s">
        <v>86</v>
      </c>
      <c r="AV186" s="13" t="s">
        <v>84</v>
      </c>
      <c r="AW186" s="13" t="s">
        <v>32</v>
      </c>
      <c r="AX186" s="13" t="s">
        <v>76</v>
      </c>
      <c r="AY186" s="245" t="s">
        <v>137</v>
      </c>
    </row>
    <row r="187" s="14" customFormat="1">
      <c r="A187" s="14"/>
      <c r="B187" s="246"/>
      <c r="C187" s="247"/>
      <c r="D187" s="237" t="s">
        <v>148</v>
      </c>
      <c r="E187" s="248" t="s">
        <v>1</v>
      </c>
      <c r="F187" s="249" t="s">
        <v>191</v>
      </c>
      <c r="G187" s="247"/>
      <c r="H187" s="250">
        <v>444.02999999999997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148</v>
      </c>
      <c r="AU187" s="256" t="s">
        <v>86</v>
      </c>
      <c r="AV187" s="14" t="s">
        <v>86</v>
      </c>
      <c r="AW187" s="14" t="s">
        <v>32</v>
      </c>
      <c r="AX187" s="14" t="s">
        <v>76</v>
      </c>
      <c r="AY187" s="256" t="s">
        <v>137</v>
      </c>
    </row>
    <row r="188" s="2" customFormat="1" ht="33" customHeight="1">
      <c r="A188" s="37"/>
      <c r="B188" s="38"/>
      <c r="C188" s="217" t="s">
        <v>199</v>
      </c>
      <c r="D188" s="217" t="s">
        <v>139</v>
      </c>
      <c r="E188" s="218" t="s">
        <v>200</v>
      </c>
      <c r="F188" s="219" t="s">
        <v>201</v>
      </c>
      <c r="G188" s="220" t="s">
        <v>154</v>
      </c>
      <c r="H188" s="221">
        <v>373.98000000000002</v>
      </c>
      <c r="I188" s="222"/>
      <c r="J188" s="223">
        <f>ROUND(I188*H188,2)</f>
        <v>0</v>
      </c>
      <c r="K188" s="219" t="s">
        <v>143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144</v>
      </c>
      <c r="AT188" s="228" t="s">
        <v>139</v>
      </c>
      <c r="AU188" s="228" t="s">
        <v>86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144</v>
      </c>
      <c r="BM188" s="228" t="s">
        <v>202</v>
      </c>
    </row>
    <row r="189" s="2" customFormat="1">
      <c r="A189" s="37"/>
      <c r="B189" s="38"/>
      <c r="C189" s="39"/>
      <c r="D189" s="230" t="s">
        <v>146</v>
      </c>
      <c r="E189" s="39"/>
      <c r="F189" s="231" t="s">
        <v>203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146</v>
      </c>
      <c r="AU189" s="16" t="s">
        <v>86</v>
      </c>
    </row>
    <row r="190" s="13" customFormat="1">
      <c r="A190" s="13"/>
      <c r="B190" s="235"/>
      <c r="C190" s="236"/>
      <c r="D190" s="237" t="s">
        <v>148</v>
      </c>
      <c r="E190" s="238" t="s">
        <v>1</v>
      </c>
      <c r="F190" s="239" t="s">
        <v>149</v>
      </c>
      <c r="G190" s="236"/>
      <c r="H190" s="238" t="s">
        <v>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148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137</v>
      </c>
    </row>
    <row r="191" s="13" customFormat="1">
      <c r="A191" s="13"/>
      <c r="B191" s="235"/>
      <c r="C191" s="236"/>
      <c r="D191" s="237" t="s">
        <v>148</v>
      </c>
      <c r="E191" s="238" t="s">
        <v>1</v>
      </c>
      <c r="F191" s="239" t="s">
        <v>150</v>
      </c>
      <c r="G191" s="236"/>
      <c r="H191" s="238" t="s">
        <v>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148</v>
      </c>
      <c r="AU191" s="245" t="s">
        <v>86</v>
      </c>
      <c r="AV191" s="13" t="s">
        <v>84</v>
      </c>
      <c r="AW191" s="13" t="s">
        <v>32</v>
      </c>
      <c r="AX191" s="13" t="s">
        <v>76</v>
      </c>
      <c r="AY191" s="245" t="s">
        <v>137</v>
      </c>
    </row>
    <row r="192" s="13" customFormat="1">
      <c r="A192" s="13"/>
      <c r="B192" s="235"/>
      <c r="C192" s="236"/>
      <c r="D192" s="237" t="s">
        <v>148</v>
      </c>
      <c r="E192" s="238" t="s">
        <v>1</v>
      </c>
      <c r="F192" s="239" t="s">
        <v>204</v>
      </c>
      <c r="G192" s="236"/>
      <c r="H192" s="238" t="s">
        <v>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148</v>
      </c>
      <c r="AU192" s="245" t="s">
        <v>86</v>
      </c>
      <c r="AV192" s="13" t="s">
        <v>84</v>
      </c>
      <c r="AW192" s="13" t="s">
        <v>32</v>
      </c>
      <c r="AX192" s="13" t="s">
        <v>76</v>
      </c>
      <c r="AY192" s="245" t="s">
        <v>137</v>
      </c>
    </row>
    <row r="193" s="14" customFormat="1">
      <c r="A193" s="14"/>
      <c r="B193" s="246"/>
      <c r="C193" s="247"/>
      <c r="D193" s="237" t="s">
        <v>148</v>
      </c>
      <c r="E193" s="248" t="s">
        <v>1</v>
      </c>
      <c r="F193" s="249" t="s">
        <v>205</v>
      </c>
      <c r="G193" s="247"/>
      <c r="H193" s="250">
        <v>373.98000000000002</v>
      </c>
      <c r="I193" s="251"/>
      <c r="J193" s="247"/>
      <c r="K193" s="247"/>
      <c r="L193" s="252"/>
      <c r="M193" s="253"/>
      <c r="N193" s="254"/>
      <c r="O193" s="254"/>
      <c r="P193" s="254"/>
      <c r="Q193" s="254"/>
      <c r="R193" s="254"/>
      <c r="S193" s="254"/>
      <c r="T193" s="25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6" t="s">
        <v>148</v>
      </c>
      <c r="AU193" s="256" t="s">
        <v>86</v>
      </c>
      <c r="AV193" s="14" t="s">
        <v>86</v>
      </c>
      <c r="AW193" s="14" t="s">
        <v>32</v>
      </c>
      <c r="AX193" s="14" t="s">
        <v>76</v>
      </c>
      <c r="AY193" s="256" t="s">
        <v>137</v>
      </c>
    </row>
    <row r="194" s="2" customFormat="1" ht="16.5" customHeight="1">
      <c r="A194" s="37"/>
      <c r="B194" s="38"/>
      <c r="C194" s="257" t="s">
        <v>206</v>
      </c>
      <c r="D194" s="257" t="s">
        <v>207</v>
      </c>
      <c r="E194" s="258" t="s">
        <v>208</v>
      </c>
      <c r="F194" s="259" t="s">
        <v>209</v>
      </c>
      <c r="G194" s="260" t="s">
        <v>210</v>
      </c>
      <c r="H194" s="261">
        <v>258.61500000000001</v>
      </c>
      <c r="I194" s="262"/>
      <c r="J194" s="263">
        <f>ROUND(I194*H194,2)</f>
        <v>0</v>
      </c>
      <c r="K194" s="259" t="s">
        <v>143</v>
      </c>
      <c r="L194" s="264"/>
      <c r="M194" s="265" t="s">
        <v>1</v>
      </c>
      <c r="N194" s="266" t="s">
        <v>41</v>
      </c>
      <c r="O194" s="90"/>
      <c r="P194" s="226">
        <f>O194*H194</f>
        <v>0</v>
      </c>
      <c r="Q194" s="226">
        <v>1</v>
      </c>
      <c r="R194" s="226">
        <f>Q194*H194</f>
        <v>258.61500000000001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206</v>
      </c>
      <c r="AT194" s="228" t="s">
        <v>207</v>
      </c>
      <c r="AU194" s="228" t="s">
        <v>86</v>
      </c>
      <c r="AY194" s="16" t="s">
        <v>137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84</v>
      </c>
      <c r="BK194" s="229">
        <f>ROUND(I194*H194,2)</f>
        <v>0</v>
      </c>
      <c r="BL194" s="16" t="s">
        <v>144</v>
      </c>
      <c r="BM194" s="228" t="s">
        <v>211</v>
      </c>
    </row>
    <row r="195" s="13" customFormat="1">
      <c r="A195" s="13"/>
      <c r="B195" s="235"/>
      <c r="C195" s="236"/>
      <c r="D195" s="237" t="s">
        <v>148</v>
      </c>
      <c r="E195" s="238" t="s">
        <v>1</v>
      </c>
      <c r="F195" s="239" t="s">
        <v>149</v>
      </c>
      <c r="G195" s="236"/>
      <c r="H195" s="238" t="s">
        <v>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148</v>
      </c>
      <c r="AU195" s="245" t="s">
        <v>86</v>
      </c>
      <c r="AV195" s="13" t="s">
        <v>84</v>
      </c>
      <c r="AW195" s="13" t="s">
        <v>32</v>
      </c>
      <c r="AX195" s="13" t="s">
        <v>76</v>
      </c>
      <c r="AY195" s="245" t="s">
        <v>137</v>
      </c>
    </row>
    <row r="196" s="13" customFormat="1">
      <c r="A196" s="13"/>
      <c r="B196" s="235"/>
      <c r="C196" s="236"/>
      <c r="D196" s="237" t="s">
        <v>148</v>
      </c>
      <c r="E196" s="238" t="s">
        <v>1</v>
      </c>
      <c r="F196" s="239" t="s">
        <v>150</v>
      </c>
      <c r="G196" s="236"/>
      <c r="H196" s="238" t="s">
        <v>1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148</v>
      </c>
      <c r="AU196" s="245" t="s">
        <v>86</v>
      </c>
      <c r="AV196" s="13" t="s">
        <v>84</v>
      </c>
      <c r="AW196" s="13" t="s">
        <v>32</v>
      </c>
      <c r="AX196" s="13" t="s">
        <v>76</v>
      </c>
      <c r="AY196" s="245" t="s">
        <v>137</v>
      </c>
    </row>
    <row r="197" s="13" customFormat="1">
      <c r="A197" s="13"/>
      <c r="B197" s="235"/>
      <c r="C197" s="236"/>
      <c r="D197" s="237" t="s">
        <v>148</v>
      </c>
      <c r="E197" s="238" t="s">
        <v>1</v>
      </c>
      <c r="F197" s="239" t="s">
        <v>212</v>
      </c>
      <c r="G197" s="236"/>
      <c r="H197" s="238" t="s">
        <v>1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148</v>
      </c>
      <c r="AU197" s="245" t="s">
        <v>86</v>
      </c>
      <c r="AV197" s="13" t="s">
        <v>84</v>
      </c>
      <c r="AW197" s="13" t="s">
        <v>32</v>
      </c>
      <c r="AX197" s="13" t="s">
        <v>76</v>
      </c>
      <c r="AY197" s="245" t="s">
        <v>137</v>
      </c>
    </row>
    <row r="198" s="13" customFormat="1">
      <c r="A198" s="13"/>
      <c r="B198" s="235"/>
      <c r="C198" s="236"/>
      <c r="D198" s="237" t="s">
        <v>148</v>
      </c>
      <c r="E198" s="238" t="s">
        <v>1</v>
      </c>
      <c r="F198" s="239" t="s">
        <v>150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86</v>
      </c>
      <c r="AV198" s="13" t="s">
        <v>84</v>
      </c>
      <c r="AW198" s="13" t="s">
        <v>32</v>
      </c>
      <c r="AX198" s="13" t="s">
        <v>76</v>
      </c>
      <c r="AY198" s="245" t="s">
        <v>137</v>
      </c>
    </row>
    <row r="199" s="13" customFormat="1">
      <c r="A199" s="13"/>
      <c r="B199" s="235"/>
      <c r="C199" s="236"/>
      <c r="D199" s="237" t="s">
        <v>148</v>
      </c>
      <c r="E199" s="238" t="s">
        <v>1</v>
      </c>
      <c r="F199" s="239" t="s">
        <v>204</v>
      </c>
      <c r="G199" s="236"/>
      <c r="H199" s="238" t="s">
        <v>1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148</v>
      </c>
      <c r="AU199" s="245" t="s">
        <v>86</v>
      </c>
      <c r="AV199" s="13" t="s">
        <v>84</v>
      </c>
      <c r="AW199" s="13" t="s">
        <v>32</v>
      </c>
      <c r="AX199" s="13" t="s">
        <v>76</v>
      </c>
      <c r="AY199" s="245" t="s">
        <v>137</v>
      </c>
    </row>
    <row r="200" s="14" customFormat="1">
      <c r="A200" s="14"/>
      <c r="B200" s="246"/>
      <c r="C200" s="247"/>
      <c r="D200" s="237" t="s">
        <v>148</v>
      </c>
      <c r="E200" s="248" t="s">
        <v>1</v>
      </c>
      <c r="F200" s="249" t="s">
        <v>213</v>
      </c>
      <c r="G200" s="247"/>
      <c r="H200" s="250">
        <v>258.61500000000001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148</v>
      </c>
      <c r="AU200" s="256" t="s">
        <v>86</v>
      </c>
      <c r="AV200" s="14" t="s">
        <v>86</v>
      </c>
      <c r="AW200" s="14" t="s">
        <v>32</v>
      </c>
      <c r="AX200" s="14" t="s">
        <v>76</v>
      </c>
      <c r="AY200" s="256" t="s">
        <v>137</v>
      </c>
    </row>
    <row r="201" s="2" customFormat="1" ht="24.15" customHeight="1">
      <c r="A201" s="37"/>
      <c r="B201" s="38"/>
      <c r="C201" s="217" t="s">
        <v>214</v>
      </c>
      <c r="D201" s="217" t="s">
        <v>139</v>
      </c>
      <c r="E201" s="218" t="s">
        <v>215</v>
      </c>
      <c r="F201" s="219" t="s">
        <v>216</v>
      </c>
      <c r="G201" s="220" t="s">
        <v>154</v>
      </c>
      <c r="H201" s="221">
        <v>70.049999999999997</v>
      </c>
      <c r="I201" s="222"/>
      <c r="J201" s="223">
        <f>ROUND(I201*H201,2)</f>
        <v>0</v>
      </c>
      <c r="K201" s="219" t="s">
        <v>143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144</v>
      </c>
      <c r="AT201" s="228" t="s">
        <v>139</v>
      </c>
      <c r="AU201" s="228" t="s">
        <v>86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144</v>
      </c>
      <c r="BM201" s="228" t="s">
        <v>217</v>
      </c>
    </row>
    <row r="202" s="2" customFormat="1">
      <c r="A202" s="37"/>
      <c r="B202" s="38"/>
      <c r="C202" s="39"/>
      <c r="D202" s="230" t="s">
        <v>146</v>
      </c>
      <c r="E202" s="39"/>
      <c r="F202" s="231" t="s">
        <v>218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146</v>
      </c>
      <c r="AU202" s="16" t="s">
        <v>86</v>
      </c>
    </row>
    <row r="203" s="2" customFormat="1">
      <c r="A203" s="37"/>
      <c r="B203" s="38"/>
      <c r="C203" s="39"/>
      <c r="D203" s="237" t="s">
        <v>219</v>
      </c>
      <c r="E203" s="39"/>
      <c r="F203" s="267" t="s">
        <v>220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219</v>
      </c>
      <c r="AU203" s="16" t="s">
        <v>86</v>
      </c>
    </row>
    <row r="204" s="13" customFormat="1">
      <c r="A204" s="13"/>
      <c r="B204" s="235"/>
      <c r="C204" s="236"/>
      <c r="D204" s="237" t="s">
        <v>148</v>
      </c>
      <c r="E204" s="238" t="s">
        <v>1</v>
      </c>
      <c r="F204" s="239" t="s">
        <v>149</v>
      </c>
      <c r="G204" s="236"/>
      <c r="H204" s="238" t="s">
        <v>1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148</v>
      </c>
      <c r="AU204" s="245" t="s">
        <v>86</v>
      </c>
      <c r="AV204" s="13" t="s">
        <v>84</v>
      </c>
      <c r="AW204" s="13" t="s">
        <v>32</v>
      </c>
      <c r="AX204" s="13" t="s">
        <v>76</v>
      </c>
      <c r="AY204" s="245" t="s">
        <v>137</v>
      </c>
    </row>
    <row r="205" s="13" customFormat="1">
      <c r="A205" s="13"/>
      <c r="B205" s="235"/>
      <c r="C205" s="236"/>
      <c r="D205" s="237" t="s">
        <v>148</v>
      </c>
      <c r="E205" s="238" t="s">
        <v>1</v>
      </c>
      <c r="F205" s="239" t="s">
        <v>150</v>
      </c>
      <c r="G205" s="236"/>
      <c r="H205" s="238" t="s">
        <v>1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148</v>
      </c>
      <c r="AU205" s="245" t="s">
        <v>86</v>
      </c>
      <c r="AV205" s="13" t="s">
        <v>84</v>
      </c>
      <c r="AW205" s="13" t="s">
        <v>32</v>
      </c>
      <c r="AX205" s="13" t="s">
        <v>76</v>
      </c>
      <c r="AY205" s="245" t="s">
        <v>137</v>
      </c>
    </row>
    <row r="206" s="13" customFormat="1">
      <c r="A206" s="13"/>
      <c r="B206" s="235"/>
      <c r="C206" s="236"/>
      <c r="D206" s="237" t="s">
        <v>148</v>
      </c>
      <c r="E206" s="238" t="s">
        <v>1</v>
      </c>
      <c r="F206" s="239" t="s">
        <v>166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148</v>
      </c>
      <c r="AU206" s="245" t="s">
        <v>86</v>
      </c>
      <c r="AV206" s="13" t="s">
        <v>84</v>
      </c>
      <c r="AW206" s="13" t="s">
        <v>32</v>
      </c>
      <c r="AX206" s="13" t="s">
        <v>76</v>
      </c>
      <c r="AY206" s="245" t="s">
        <v>137</v>
      </c>
    </row>
    <row r="207" s="14" customFormat="1">
      <c r="A207" s="14"/>
      <c r="B207" s="246"/>
      <c r="C207" s="247"/>
      <c r="D207" s="237" t="s">
        <v>148</v>
      </c>
      <c r="E207" s="248" t="s">
        <v>1</v>
      </c>
      <c r="F207" s="249" t="s">
        <v>221</v>
      </c>
      <c r="G207" s="247"/>
      <c r="H207" s="250">
        <v>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148</v>
      </c>
      <c r="AU207" s="256" t="s">
        <v>86</v>
      </c>
      <c r="AV207" s="14" t="s">
        <v>86</v>
      </c>
      <c r="AW207" s="14" t="s">
        <v>32</v>
      </c>
      <c r="AX207" s="14" t="s">
        <v>76</v>
      </c>
      <c r="AY207" s="256" t="s">
        <v>137</v>
      </c>
    </row>
    <row r="208" s="13" customFormat="1">
      <c r="A208" s="13"/>
      <c r="B208" s="235"/>
      <c r="C208" s="236"/>
      <c r="D208" s="237" t="s">
        <v>148</v>
      </c>
      <c r="E208" s="238" t="s">
        <v>1</v>
      </c>
      <c r="F208" s="239" t="s">
        <v>222</v>
      </c>
      <c r="G208" s="236"/>
      <c r="H208" s="238" t="s">
        <v>1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148</v>
      </c>
      <c r="AU208" s="245" t="s">
        <v>86</v>
      </c>
      <c r="AV208" s="13" t="s">
        <v>84</v>
      </c>
      <c r="AW208" s="13" t="s">
        <v>32</v>
      </c>
      <c r="AX208" s="13" t="s">
        <v>76</v>
      </c>
      <c r="AY208" s="245" t="s">
        <v>137</v>
      </c>
    </row>
    <row r="209" s="14" customFormat="1">
      <c r="A209" s="14"/>
      <c r="B209" s="246"/>
      <c r="C209" s="247"/>
      <c r="D209" s="237" t="s">
        <v>148</v>
      </c>
      <c r="E209" s="248" t="s">
        <v>1</v>
      </c>
      <c r="F209" s="249" t="s">
        <v>223</v>
      </c>
      <c r="G209" s="247"/>
      <c r="H209" s="250">
        <v>4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148</v>
      </c>
      <c r="AU209" s="256" t="s">
        <v>86</v>
      </c>
      <c r="AV209" s="14" t="s">
        <v>86</v>
      </c>
      <c r="AW209" s="14" t="s">
        <v>32</v>
      </c>
      <c r="AX209" s="14" t="s">
        <v>76</v>
      </c>
      <c r="AY209" s="256" t="s">
        <v>137</v>
      </c>
    </row>
    <row r="210" s="13" customFormat="1">
      <c r="A210" s="13"/>
      <c r="B210" s="235"/>
      <c r="C210" s="236"/>
      <c r="D210" s="237" t="s">
        <v>148</v>
      </c>
      <c r="E210" s="238" t="s">
        <v>1</v>
      </c>
      <c r="F210" s="239" t="s">
        <v>224</v>
      </c>
      <c r="G210" s="236"/>
      <c r="H210" s="238" t="s">
        <v>1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148</v>
      </c>
      <c r="AU210" s="245" t="s">
        <v>86</v>
      </c>
      <c r="AV210" s="13" t="s">
        <v>84</v>
      </c>
      <c r="AW210" s="13" t="s">
        <v>32</v>
      </c>
      <c r="AX210" s="13" t="s">
        <v>76</v>
      </c>
      <c r="AY210" s="245" t="s">
        <v>137</v>
      </c>
    </row>
    <row r="211" s="14" customFormat="1">
      <c r="A211" s="14"/>
      <c r="B211" s="246"/>
      <c r="C211" s="247"/>
      <c r="D211" s="237" t="s">
        <v>148</v>
      </c>
      <c r="E211" s="248" t="s">
        <v>1</v>
      </c>
      <c r="F211" s="249" t="s">
        <v>221</v>
      </c>
      <c r="G211" s="247"/>
      <c r="H211" s="250">
        <v>1</v>
      </c>
      <c r="I211" s="251"/>
      <c r="J211" s="247"/>
      <c r="K211" s="247"/>
      <c r="L211" s="252"/>
      <c r="M211" s="253"/>
      <c r="N211" s="254"/>
      <c r="O211" s="254"/>
      <c r="P211" s="254"/>
      <c r="Q211" s="254"/>
      <c r="R211" s="254"/>
      <c r="S211" s="254"/>
      <c r="T211" s="25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6" t="s">
        <v>148</v>
      </c>
      <c r="AU211" s="256" t="s">
        <v>86</v>
      </c>
      <c r="AV211" s="14" t="s">
        <v>86</v>
      </c>
      <c r="AW211" s="14" t="s">
        <v>32</v>
      </c>
      <c r="AX211" s="14" t="s">
        <v>76</v>
      </c>
      <c r="AY211" s="256" t="s">
        <v>137</v>
      </c>
    </row>
    <row r="212" s="13" customFormat="1">
      <c r="A212" s="13"/>
      <c r="B212" s="235"/>
      <c r="C212" s="236"/>
      <c r="D212" s="237" t="s">
        <v>148</v>
      </c>
      <c r="E212" s="238" t="s">
        <v>1</v>
      </c>
      <c r="F212" s="239" t="s">
        <v>225</v>
      </c>
      <c r="G212" s="236"/>
      <c r="H212" s="238" t="s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148</v>
      </c>
      <c r="AU212" s="245" t="s">
        <v>86</v>
      </c>
      <c r="AV212" s="13" t="s">
        <v>84</v>
      </c>
      <c r="AW212" s="13" t="s">
        <v>32</v>
      </c>
      <c r="AX212" s="13" t="s">
        <v>76</v>
      </c>
      <c r="AY212" s="245" t="s">
        <v>137</v>
      </c>
    </row>
    <row r="213" s="14" customFormat="1">
      <c r="A213" s="14"/>
      <c r="B213" s="246"/>
      <c r="C213" s="247"/>
      <c r="D213" s="237" t="s">
        <v>148</v>
      </c>
      <c r="E213" s="248" t="s">
        <v>1</v>
      </c>
      <c r="F213" s="249" t="s">
        <v>226</v>
      </c>
      <c r="G213" s="247"/>
      <c r="H213" s="250">
        <v>50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148</v>
      </c>
      <c r="AU213" s="256" t="s">
        <v>86</v>
      </c>
      <c r="AV213" s="14" t="s">
        <v>86</v>
      </c>
      <c r="AW213" s="14" t="s">
        <v>32</v>
      </c>
      <c r="AX213" s="14" t="s">
        <v>76</v>
      </c>
      <c r="AY213" s="256" t="s">
        <v>137</v>
      </c>
    </row>
    <row r="214" s="13" customFormat="1">
      <c r="A214" s="13"/>
      <c r="B214" s="235"/>
      <c r="C214" s="236"/>
      <c r="D214" s="237" t="s">
        <v>148</v>
      </c>
      <c r="E214" s="238" t="s">
        <v>1</v>
      </c>
      <c r="F214" s="239" t="s">
        <v>170</v>
      </c>
      <c r="G214" s="236"/>
      <c r="H214" s="238" t="s">
        <v>1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5" t="s">
        <v>148</v>
      </c>
      <c r="AU214" s="245" t="s">
        <v>86</v>
      </c>
      <c r="AV214" s="13" t="s">
        <v>84</v>
      </c>
      <c r="AW214" s="13" t="s">
        <v>32</v>
      </c>
      <c r="AX214" s="13" t="s">
        <v>76</v>
      </c>
      <c r="AY214" s="245" t="s">
        <v>137</v>
      </c>
    </row>
    <row r="215" s="14" customFormat="1">
      <c r="A215" s="14"/>
      <c r="B215" s="246"/>
      <c r="C215" s="247"/>
      <c r="D215" s="237" t="s">
        <v>148</v>
      </c>
      <c r="E215" s="248" t="s">
        <v>1</v>
      </c>
      <c r="F215" s="249" t="s">
        <v>171</v>
      </c>
      <c r="G215" s="247"/>
      <c r="H215" s="250">
        <v>12.6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148</v>
      </c>
      <c r="AU215" s="256" t="s">
        <v>86</v>
      </c>
      <c r="AV215" s="14" t="s">
        <v>86</v>
      </c>
      <c r="AW215" s="14" t="s">
        <v>32</v>
      </c>
      <c r="AX215" s="14" t="s">
        <v>76</v>
      </c>
      <c r="AY215" s="256" t="s">
        <v>137</v>
      </c>
    </row>
    <row r="216" s="14" customFormat="1">
      <c r="A216" s="14"/>
      <c r="B216" s="246"/>
      <c r="C216" s="247"/>
      <c r="D216" s="237" t="s">
        <v>148</v>
      </c>
      <c r="E216" s="248" t="s">
        <v>1</v>
      </c>
      <c r="F216" s="249" t="s">
        <v>227</v>
      </c>
      <c r="G216" s="247"/>
      <c r="H216" s="250">
        <v>-9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148</v>
      </c>
      <c r="AU216" s="256" t="s">
        <v>86</v>
      </c>
      <c r="AV216" s="14" t="s">
        <v>86</v>
      </c>
      <c r="AW216" s="14" t="s">
        <v>32</v>
      </c>
      <c r="AX216" s="14" t="s">
        <v>76</v>
      </c>
      <c r="AY216" s="256" t="s">
        <v>137</v>
      </c>
    </row>
    <row r="217" s="14" customFormat="1">
      <c r="A217" s="14"/>
      <c r="B217" s="246"/>
      <c r="C217" s="247"/>
      <c r="D217" s="237" t="s">
        <v>148</v>
      </c>
      <c r="E217" s="248" t="s">
        <v>1</v>
      </c>
      <c r="F217" s="249" t="s">
        <v>228</v>
      </c>
      <c r="G217" s="247"/>
      <c r="H217" s="250">
        <v>-0.79800000000000004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148</v>
      </c>
      <c r="AU217" s="256" t="s">
        <v>86</v>
      </c>
      <c r="AV217" s="14" t="s">
        <v>86</v>
      </c>
      <c r="AW217" s="14" t="s">
        <v>32</v>
      </c>
      <c r="AX217" s="14" t="s">
        <v>76</v>
      </c>
      <c r="AY217" s="256" t="s">
        <v>137</v>
      </c>
    </row>
    <row r="218" s="13" customFormat="1">
      <c r="A218" s="13"/>
      <c r="B218" s="235"/>
      <c r="C218" s="236"/>
      <c r="D218" s="237" t="s">
        <v>148</v>
      </c>
      <c r="E218" s="238" t="s">
        <v>1</v>
      </c>
      <c r="F218" s="239" t="s">
        <v>172</v>
      </c>
      <c r="G218" s="236"/>
      <c r="H218" s="238" t="s">
        <v>1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5" t="s">
        <v>148</v>
      </c>
      <c r="AU218" s="245" t="s">
        <v>86</v>
      </c>
      <c r="AV218" s="13" t="s">
        <v>84</v>
      </c>
      <c r="AW218" s="13" t="s">
        <v>32</v>
      </c>
      <c r="AX218" s="13" t="s">
        <v>76</v>
      </c>
      <c r="AY218" s="245" t="s">
        <v>137</v>
      </c>
    </row>
    <row r="219" s="14" customFormat="1">
      <c r="A219" s="14"/>
      <c r="B219" s="246"/>
      <c r="C219" s="247"/>
      <c r="D219" s="237" t="s">
        <v>148</v>
      </c>
      <c r="E219" s="248" t="s">
        <v>1</v>
      </c>
      <c r="F219" s="249" t="s">
        <v>229</v>
      </c>
      <c r="G219" s="247"/>
      <c r="H219" s="250">
        <v>11.247999999999999</v>
      </c>
      <c r="I219" s="251"/>
      <c r="J219" s="247"/>
      <c r="K219" s="247"/>
      <c r="L219" s="252"/>
      <c r="M219" s="253"/>
      <c r="N219" s="254"/>
      <c r="O219" s="254"/>
      <c r="P219" s="254"/>
      <c r="Q219" s="254"/>
      <c r="R219" s="254"/>
      <c r="S219" s="254"/>
      <c r="T219" s="25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6" t="s">
        <v>148</v>
      </c>
      <c r="AU219" s="256" t="s">
        <v>86</v>
      </c>
      <c r="AV219" s="14" t="s">
        <v>86</v>
      </c>
      <c r="AW219" s="14" t="s">
        <v>32</v>
      </c>
      <c r="AX219" s="14" t="s">
        <v>76</v>
      </c>
      <c r="AY219" s="256" t="s">
        <v>137</v>
      </c>
    </row>
    <row r="220" s="2" customFormat="1" ht="24.15" customHeight="1">
      <c r="A220" s="37"/>
      <c r="B220" s="38"/>
      <c r="C220" s="217" t="s">
        <v>230</v>
      </c>
      <c r="D220" s="217" t="s">
        <v>139</v>
      </c>
      <c r="E220" s="218" t="s">
        <v>231</v>
      </c>
      <c r="F220" s="219" t="s">
        <v>232</v>
      </c>
      <c r="G220" s="220" t="s">
        <v>142</v>
      </c>
      <c r="H220" s="221">
        <v>1241.1900000000001</v>
      </c>
      <c r="I220" s="222"/>
      <c r="J220" s="223">
        <f>ROUND(I220*H220,2)</f>
        <v>0</v>
      </c>
      <c r="K220" s="219" t="s">
        <v>143</v>
      </c>
      <c r="L220" s="43"/>
      <c r="M220" s="224" t="s">
        <v>1</v>
      </c>
      <c r="N220" s="225" t="s">
        <v>41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144</v>
      </c>
      <c r="AT220" s="228" t="s">
        <v>139</v>
      </c>
      <c r="AU220" s="228" t="s">
        <v>86</v>
      </c>
      <c r="AY220" s="16" t="s">
        <v>137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84</v>
      </c>
      <c r="BK220" s="229">
        <f>ROUND(I220*H220,2)</f>
        <v>0</v>
      </c>
      <c r="BL220" s="16" t="s">
        <v>144</v>
      </c>
      <c r="BM220" s="228" t="s">
        <v>233</v>
      </c>
    </row>
    <row r="221" s="2" customFormat="1">
      <c r="A221" s="37"/>
      <c r="B221" s="38"/>
      <c r="C221" s="39"/>
      <c r="D221" s="230" t="s">
        <v>146</v>
      </c>
      <c r="E221" s="39"/>
      <c r="F221" s="231" t="s">
        <v>234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146</v>
      </c>
      <c r="AU221" s="16" t="s">
        <v>86</v>
      </c>
    </row>
    <row r="222" s="13" customFormat="1">
      <c r="A222" s="13"/>
      <c r="B222" s="235"/>
      <c r="C222" s="236"/>
      <c r="D222" s="237" t="s">
        <v>148</v>
      </c>
      <c r="E222" s="238" t="s">
        <v>1</v>
      </c>
      <c r="F222" s="239" t="s">
        <v>149</v>
      </c>
      <c r="G222" s="236"/>
      <c r="H222" s="238" t="s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148</v>
      </c>
      <c r="AU222" s="245" t="s">
        <v>86</v>
      </c>
      <c r="AV222" s="13" t="s">
        <v>84</v>
      </c>
      <c r="AW222" s="13" t="s">
        <v>32</v>
      </c>
      <c r="AX222" s="13" t="s">
        <v>76</v>
      </c>
      <c r="AY222" s="245" t="s">
        <v>137</v>
      </c>
    </row>
    <row r="223" s="13" customFormat="1">
      <c r="A223" s="13"/>
      <c r="B223" s="235"/>
      <c r="C223" s="236"/>
      <c r="D223" s="237" t="s">
        <v>148</v>
      </c>
      <c r="E223" s="238" t="s">
        <v>1</v>
      </c>
      <c r="F223" s="239" t="s">
        <v>150</v>
      </c>
      <c r="G223" s="236"/>
      <c r="H223" s="238" t="s">
        <v>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148</v>
      </c>
      <c r="AU223" s="245" t="s">
        <v>86</v>
      </c>
      <c r="AV223" s="13" t="s">
        <v>84</v>
      </c>
      <c r="AW223" s="13" t="s">
        <v>32</v>
      </c>
      <c r="AX223" s="13" t="s">
        <v>76</v>
      </c>
      <c r="AY223" s="245" t="s">
        <v>137</v>
      </c>
    </row>
    <row r="224" s="14" customFormat="1">
      <c r="A224" s="14"/>
      <c r="B224" s="246"/>
      <c r="C224" s="247"/>
      <c r="D224" s="237" t="s">
        <v>148</v>
      </c>
      <c r="E224" s="248" t="s">
        <v>1</v>
      </c>
      <c r="F224" s="249" t="s">
        <v>235</v>
      </c>
      <c r="G224" s="247"/>
      <c r="H224" s="250">
        <v>1229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148</v>
      </c>
      <c r="AU224" s="256" t="s">
        <v>86</v>
      </c>
      <c r="AV224" s="14" t="s">
        <v>86</v>
      </c>
      <c r="AW224" s="14" t="s">
        <v>32</v>
      </c>
      <c r="AX224" s="14" t="s">
        <v>76</v>
      </c>
      <c r="AY224" s="256" t="s">
        <v>137</v>
      </c>
    </row>
    <row r="225" s="14" customFormat="1">
      <c r="A225" s="14"/>
      <c r="B225" s="246"/>
      <c r="C225" s="247"/>
      <c r="D225" s="237" t="s">
        <v>148</v>
      </c>
      <c r="E225" s="248" t="s">
        <v>1</v>
      </c>
      <c r="F225" s="249" t="s">
        <v>236</v>
      </c>
      <c r="G225" s="247"/>
      <c r="H225" s="250">
        <v>12.19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6" t="s">
        <v>148</v>
      </c>
      <c r="AU225" s="256" t="s">
        <v>86</v>
      </c>
      <c r="AV225" s="14" t="s">
        <v>86</v>
      </c>
      <c r="AW225" s="14" t="s">
        <v>32</v>
      </c>
      <c r="AX225" s="14" t="s">
        <v>76</v>
      </c>
      <c r="AY225" s="256" t="s">
        <v>137</v>
      </c>
    </row>
    <row r="226" s="2" customFormat="1" ht="33" customHeight="1">
      <c r="A226" s="37"/>
      <c r="B226" s="38"/>
      <c r="C226" s="217" t="s">
        <v>237</v>
      </c>
      <c r="D226" s="217" t="s">
        <v>139</v>
      </c>
      <c r="E226" s="218" t="s">
        <v>238</v>
      </c>
      <c r="F226" s="219" t="s">
        <v>239</v>
      </c>
      <c r="G226" s="220" t="s">
        <v>154</v>
      </c>
      <c r="H226" s="221">
        <v>373.98000000000002</v>
      </c>
      <c r="I226" s="222"/>
      <c r="J226" s="223">
        <f>ROUND(I226*H226,2)</f>
        <v>0</v>
      </c>
      <c r="K226" s="219" t="s">
        <v>143</v>
      </c>
      <c r="L226" s="43"/>
      <c r="M226" s="224" t="s">
        <v>1</v>
      </c>
      <c r="N226" s="225" t="s">
        <v>41</v>
      </c>
      <c r="O226" s="90"/>
      <c r="P226" s="226">
        <f>O226*H226</f>
        <v>0</v>
      </c>
      <c r="Q226" s="226">
        <v>0.035400000000000001</v>
      </c>
      <c r="R226" s="226">
        <f>Q226*H226</f>
        <v>13.238892000000002</v>
      </c>
      <c r="S226" s="226">
        <v>0</v>
      </c>
      <c r="T226" s="227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8" t="s">
        <v>144</v>
      </c>
      <c r="AT226" s="228" t="s">
        <v>139</v>
      </c>
      <c r="AU226" s="228" t="s">
        <v>86</v>
      </c>
      <c r="AY226" s="16" t="s">
        <v>137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6" t="s">
        <v>84</v>
      </c>
      <c r="BK226" s="229">
        <f>ROUND(I226*H226,2)</f>
        <v>0</v>
      </c>
      <c r="BL226" s="16" t="s">
        <v>144</v>
      </c>
      <c r="BM226" s="228" t="s">
        <v>240</v>
      </c>
    </row>
    <row r="227" s="2" customFormat="1">
      <c r="A227" s="37"/>
      <c r="B227" s="38"/>
      <c r="C227" s="39"/>
      <c r="D227" s="230" t="s">
        <v>146</v>
      </c>
      <c r="E227" s="39"/>
      <c r="F227" s="231" t="s">
        <v>241</v>
      </c>
      <c r="G227" s="39"/>
      <c r="H227" s="39"/>
      <c r="I227" s="232"/>
      <c r="J227" s="39"/>
      <c r="K227" s="39"/>
      <c r="L227" s="43"/>
      <c r="M227" s="233"/>
      <c r="N227" s="234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146</v>
      </c>
      <c r="AU227" s="16" t="s">
        <v>86</v>
      </c>
    </row>
    <row r="228" s="13" customFormat="1">
      <c r="A228" s="13"/>
      <c r="B228" s="235"/>
      <c r="C228" s="236"/>
      <c r="D228" s="237" t="s">
        <v>148</v>
      </c>
      <c r="E228" s="238" t="s">
        <v>1</v>
      </c>
      <c r="F228" s="239" t="s">
        <v>149</v>
      </c>
      <c r="G228" s="236"/>
      <c r="H228" s="238" t="s">
        <v>1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148</v>
      </c>
      <c r="AU228" s="245" t="s">
        <v>86</v>
      </c>
      <c r="AV228" s="13" t="s">
        <v>84</v>
      </c>
      <c r="AW228" s="13" t="s">
        <v>32</v>
      </c>
      <c r="AX228" s="13" t="s">
        <v>76</v>
      </c>
      <c r="AY228" s="245" t="s">
        <v>137</v>
      </c>
    </row>
    <row r="229" s="13" customFormat="1">
      <c r="A229" s="13"/>
      <c r="B229" s="235"/>
      <c r="C229" s="236"/>
      <c r="D229" s="237" t="s">
        <v>148</v>
      </c>
      <c r="E229" s="238" t="s">
        <v>1</v>
      </c>
      <c r="F229" s="239" t="s">
        <v>150</v>
      </c>
      <c r="G229" s="236"/>
      <c r="H229" s="238" t="s">
        <v>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148</v>
      </c>
      <c r="AU229" s="245" t="s">
        <v>86</v>
      </c>
      <c r="AV229" s="13" t="s">
        <v>84</v>
      </c>
      <c r="AW229" s="13" t="s">
        <v>32</v>
      </c>
      <c r="AX229" s="13" t="s">
        <v>76</v>
      </c>
      <c r="AY229" s="245" t="s">
        <v>137</v>
      </c>
    </row>
    <row r="230" s="14" customFormat="1">
      <c r="A230" s="14"/>
      <c r="B230" s="246"/>
      <c r="C230" s="247"/>
      <c r="D230" s="237" t="s">
        <v>148</v>
      </c>
      <c r="E230" s="248" t="s">
        <v>1</v>
      </c>
      <c r="F230" s="249" t="s">
        <v>205</v>
      </c>
      <c r="G230" s="247"/>
      <c r="H230" s="250">
        <v>373.98000000000002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148</v>
      </c>
      <c r="AU230" s="256" t="s">
        <v>86</v>
      </c>
      <c r="AV230" s="14" t="s">
        <v>86</v>
      </c>
      <c r="AW230" s="14" t="s">
        <v>32</v>
      </c>
      <c r="AX230" s="14" t="s">
        <v>76</v>
      </c>
      <c r="AY230" s="256" t="s">
        <v>137</v>
      </c>
    </row>
    <row r="231" s="12" customFormat="1" ht="22.8" customHeight="1">
      <c r="A231" s="12"/>
      <c r="B231" s="201"/>
      <c r="C231" s="202"/>
      <c r="D231" s="203" t="s">
        <v>75</v>
      </c>
      <c r="E231" s="215" t="s">
        <v>237</v>
      </c>
      <c r="F231" s="215" t="s">
        <v>242</v>
      </c>
      <c r="G231" s="202"/>
      <c r="H231" s="202"/>
      <c r="I231" s="205"/>
      <c r="J231" s="216">
        <f>BK231</f>
        <v>0</v>
      </c>
      <c r="K231" s="202"/>
      <c r="L231" s="207"/>
      <c r="M231" s="208"/>
      <c r="N231" s="209"/>
      <c r="O231" s="209"/>
      <c r="P231" s="210">
        <f>SUM(P232:P394)</f>
        <v>0</v>
      </c>
      <c r="Q231" s="209"/>
      <c r="R231" s="210">
        <f>SUM(R232:R394)</f>
        <v>0</v>
      </c>
      <c r="S231" s="209"/>
      <c r="T231" s="211">
        <f>SUM(T232:T394)</f>
        <v>637.90326000000005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2" t="s">
        <v>84</v>
      </c>
      <c r="AT231" s="213" t="s">
        <v>75</v>
      </c>
      <c r="AU231" s="213" t="s">
        <v>84</v>
      </c>
      <c r="AY231" s="212" t="s">
        <v>137</v>
      </c>
      <c r="BK231" s="214">
        <f>SUM(BK232:BK394)</f>
        <v>0</v>
      </c>
    </row>
    <row r="232" s="2" customFormat="1" ht="24.15" customHeight="1">
      <c r="A232" s="37"/>
      <c r="B232" s="38"/>
      <c r="C232" s="217" t="s">
        <v>243</v>
      </c>
      <c r="D232" s="217" t="s">
        <v>139</v>
      </c>
      <c r="E232" s="218" t="s">
        <v>244</v>
      </c>
      <c r="F232" s="219" t="s">
        <v>245</v>
      </c>
      <c r="G232" s="220" t="s">
        <v>154</v>
      </c>
      <c r="H232" s="221">
        <v>1.5</v>
      </c>
      <c r="I232" s="222"/>
      <c r="J232" s="223">
        <f>ROUND(I232*H232,2)</f>
        <v>0</v>
      </c>
      <c r="K232" s="219" t="s">
        <v>143</v>
      </c>
      <c r="L232" s="43"/>
      <c r="M232" s="224" t="s">
        <v>1</v>
      </c>
      <c r="N232" s="225" t="s">
        <v>41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144</v>
      </c>
      <c r="AT232" s="228" t="s">
        <v>139</v>
      </c>
      <c r="AU232" s="228" t="s">
        <v>86</v>
      </c>
      <c r="AY232" s="16" t="s">
        <v>137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84</v>
      </c>
      <c r="BK232" s="229">
        <f>ROUND(I232*H232,2)</f>
        <v>0</v>
      </c>
      <c r="BL232" s="16" t="s">
        <v>144</v>
      </c>
      <c r="BM232" s="228" t="s">
        <v>246</v>
      </c>
    </row>
    <row r="233" s="2" customFormat="1">
      <c r="A233" s="37"/>
      <c r="B233" s="38"/>
      <c r="C233" s="39"/>
      <c r="D233" s="230" t="s">
        <v>146</v>
      </c>
      <c r="E233" s="39"/>
      <c r="F233" s="231" t="s">
        <v>247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146</v>
      </c>
      <c r="AU233" s="16" t="s">
        <v>86</v>
      </c>
    </row>
    <row r="234" s="13" customFormat="1">
      <c r="A234" s="13"/>
      <c r="B234" s="235"/>
      <c r="C234" s="236"/>
      <c r="D234" s="237" t="s">
        <v>148</v>
      </c>
      <c r="E234" s="238" t="s">
        <v>1</v>
      </c>
      <c r="F234" s="239" t="s">
        <v>149</v>
      </c>
      <c r="G234" s="236"/>
      <c r="H234" s="238" t="s">
        <v>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148</v>
      </c>
      <c r="AU234" s="245" t="s">
        <v>86</v>
      </c>
      <c r="AV234" s="13" t="s">
        <v>84</v>
      </c>
      <c r="AW234" s="13" t="s">
        <v>32</v>
      </c>
      <c r="AX234" s="13" t="s">
        <v>76</v>
      </c>
      <c r="AY234" s="245" t="s">
        <v>137</v>
      </c>
    </row>
    <row r="235" s="13" customFormat="1">
      <c r="A235" s="13"/>
      <c r="B235" s="235"/>
      <c r="C235" s="236"/>
      <c r="D235" s="237" t="s">
        <v>148</v>
      </c>
      <c r="E235" s="238" t="s">
        <v>1</v>
      </c>
      <c r="F235" s="239" t="s">
        <v>150</v>
      </c>
      <c r="G235" s="236"/>
      <c r="H235" s="238" t="s">
        <v>1</v>
      </c>
      <c r="I235" s="240"/>
      <c r="J235" s="236"/>
      <c r="K235" s="236"/>
      <c r="L235" s="241"/>
      <c r="M235" s="242"/>
      <c r="N235" s="243"/>
      <c r="O235" s="243"/>
      <c r="P235" s="243"/>
      <c r="Q235" s="243"/>
      <c r="R235" s="243"/>
      <c r="S235" s="243"/>
      <c r="T235" s="24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5" t="s">
        <v>148</v>
      </c>
      <c r="AU235" s="245" t="s">
        <v>86</v>
      </c>
      <c r="AV235" s="13" t="s">
        <v>84</v>
      </c>
      <c r="AW235" s="13" t="s">
        <v>32</v>
      </c>
      <c r="AX235" s="13" t="s">
        <v>76</v>
      </c>
      <c r="AY235" s="245" t="s">
        <v>137</v>
      </c>
    </row>
    <row r="236" s="13" customFormat="1">
      <c r="A236" s="13"/>
      <c r="B236" s="235"/>
      <c r="C236" s="236"/>
      <c r="D236" s="237" t="s">
        <v>148</v>
      </c>
      <c r="E236" s="238" t="s">
        <v>1</v>
      </c>
      <c r="F236" s="239" t="s">
        <v>248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148</v>
      </c>
      <c r="AU236" s="245" t="s">
        <v>86</v>
      </c>
      <c r="AV236" s="13" t="s">
        <v>84</v>
      </c>
      <c r="AW236" s="13" t="s">
        <v>32</v>
      </c>
      <c r="AX236" s="13" t="s">
        <v>76</v>
      </c>
      <c r="AY236" s="245" t="s">
        <v>137</v>
      </c>
    </row>
    <row r="237" s="14" customFormat="1">
      <c r="A237" s="14"/>
      <c r="B237" s="246"/>
      <c r="C237" s="247"/>
      <c r="D237" s="237" t="s">
        <v>148</v>
      </c>
      <c r="E237" s="248" t="s">
        <v>1</v>
      </c>
      <c r="F237" s="249" t="s">
        <v>249</v>
      </c>
      <c r="G237" s="247"/>
      <c r="H237" s="250">
        <v>1.5</v>
      </c>
      <c r="I237" s="251"/>
      <c r="J237" s="247"/>
      <c r="K237" s="247"/>
      <c r="L237" s="252"/>
      <c r="M237" s="253"/>
      <c r="N237" s="254"/>
      <c r="O237" s="254"/>
      <c r="P237" s="254"/>
      <c r="Q237" s="254"/>
      <c r="R237" s="254"/>
      <c r="S237" s="254"/>
      <c r="T237" s="25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6" t="s">
        <v>148</v>
      </c>
      <c r="AU237" s="256" t="s">
        <v>86</v>
      </c>
      <c r="AV237" s="14" t="s">
        <v>86</v>
      </c>
      <c r="AW237" s="14" t="s">
        <v>32</v>
      </c>
      <c r="AX237" s="14" t="s">
        <v>76</v>
      </c>
      <c r="AY237" s="256" t="s">
        <v>137</v>
      </c>
    </row>
    <row r="238" s="2" customFormat="1" ht="24.15" customHeight="1">
      <c r="A238" s="37"/>
      <c r="B238" s="38"/>
      <c r="C238" s="217" t="s">
        <v>250</v>
      </c>
      <c r="D238" s="217" t="s">
        <v>139</v>
      </c>
      <c r="E238" s="218" t="s">
        <v>251</v>
      </c>
      <c r="F238" s="219" t="s">
        <v>252</v>
      </c>
      <c r="G238" s="220" t="s">
        <v>142</v>
      </c>
      <c r="H238" s="221">
        <v>8.5</v>
      </c>
      <c r="I238" s="222"/>
      <c r="J238" s="223">
        <f>ROUND(I238*H238,2)</f>
        <v>0</v>
      </c>
      <c r="K238" s="219" t="s">
        <v>143</v>
      </c>
      <c r="L238" s="43"/>
      <c r="M238" s="224" t="s">
        <v>1</v>
      </c>
      <c r="N238" s="225" t="s">
        <v>41</v>
      </c>
      <c r="O238" s="90"/>
      <c r="P238" s="226">
        <f>O238*H238</f>
        <v>0</v>
      </c>
      <c r="Q238" s="226">
        <v>0</v>
      </c>
      <c r="R238" s="226">
        <f>Q238*H238</f>
        <v>0</v>
      </c>
      <c r="S238" s="226">
        <v>0.625</v>
      </c>
      <c r="T238" s="227">
        <f>S238*H238</f>
        <v>5.3125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28" t="s">
        <v>144</v>
      </c>
      <c r="AT238" s="228" t="s">
        <v>139</v>
      </c>
      <c r="AU238" s="228" t="s">
        <v>86</v>
      </c>
      <c r="AY238" s="16" t="s">
        <v>137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6" t="s">
        <v>84</v>
      </c>
      <c r="BK238" s="229">
        <f>ROUND(I238*H238,2)</f>
        <v>0</v>
      </c>
      <c r="BL238" s="16" t="s">
        <v>144</v>
      </c>
      <c r="BM238" s="228" t="s">
        <v>253</v>
      </c>
    </row>
    <row r="239" s="2" customFormat="1">
      <c r="A239" s="37"/>
      <c r="B239" s="38"/>
      <c r="C239" s="39"/>
      <c r="D239" s="230" t="s">
        <v>146</v>
      </c>
      <c r="E239" s="39"/>
      <c r="F239" s="231" t="s">
        <v>254</v>
      </c>
      <c r="G239" s="39"/>
      <c r="H239" s="39"/>
      <c r="I239" s="232"/>
      <c r="J239" s="39"/>
      <c r="K239" s="39"/>
      <c r="L239" s="43"/>
      <c r="M239" s="233"/>
      <c r="N239" s="234"/>
      <c r="O239" s="90"/>
      <c r="P239" s="90"/>
      <c r="Q239" s="90"/>
      <c r="R239" s="90"/>
      <c r="S239" s="90"/>
      <c r="T239" s="91"/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T239" s="16" t="s">
        <v>146</v>
      </c>
      <c r="AU239" s="16" t="s">
        <v>86</v>
      </c>
    </row>
    <row r="240" s="13" customFormat="1">
      <c r="A240" s="13"/>
      <c r="B240" s="235"/>
      <c r="C240" s="236"/>
      <c r="D240" s="237" t="s">
        <v>148</v>
      </c>
      <c r="E240" s="238" t="s">
        <v>1</v>
      </c>
      <c r="F240" s="239" t="s">
        <v>149</v>
      </c>
      <c r="G240" s="236"/>
      <c r="H240" s="238" t="s">
        <v>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148</v>
      </c>
      <c r="AU240" s="245" t="s">
        <v>86</v>
      </c>
      <c r="AV240" s="13" t="s">
        <v>84</v>
      </c>
      <c r="AW240" s="13" t="s">
        <v>32</v>
      </c>
      <c r="AX240" s="13" t="s">
        <v>76</v>
      </c>
      <c r="AY240" s="245" t="s">
        <v>137</v>
      </c>
    </row>
    <row r="241" s="13" customFormat="1">
      <c r="A241" s="13"/>
      <c r="B241" s="235"/>
      <c r="C241" s="236"/>
      <c r="D241" s="237" t="s">
        <v>148</v>
      </c>
      <c r="E241" s="238" t="s">
        <v>1</v>
      </c>
      <c r="F241" s="239" t="s">
        <v>150</v>
      </c>
      <c r="G241" s="236"/>
      <c r="H241" s="238" t="s">
        <v>1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148</v>
      </c>
      <c r="AU241" s="245" t="s">
        <v>86</v>
      </c>
      <c r="AV241" s="13" t="s">
        <v>84</v>
      </c>
      <c r="AW241" s="13" t="s">
        <v>32</v>
      </c>
      <c r="AX241" s="13" t="s">
        <v>76</v>
      </c>
      <c r="AY241" s="245" t="s">
        <v>137</v>
      </c>
    </row>
    <row r="242" s="13" customFormat="1">
      <c r="A242" s="13"/>
      <c r="B242" s="235"/>
      <c r="C242" s="236"/>
      <c r="D242" s="237" t="s">
        <v>148</v>
      </c>
      <c r="E242" s="238" t="s">
        <v>1</v>
      </c>
      <c r="F242" s="239" t="s">
        <v>255</v>
      </c>
      <c r="G242" s="236"/>
      <c r="H242" s="238" t="s">
        <v>1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148</v>
      </c>
      <c r="AU242" s="245" t="s">
        <v>86</v>
      </c>
      <c r="AV242" s="13" t="s">
        <v>84</v>
      </c>
      <c r="AW242" s="13" t="s">
        <v>32</v>
      </c>
      <c r="AX242" s="13" t="s">
        <v>76</v>
      </c>
      <c r="AY242" s="245" t="s">
        <v>137</v>
      </c>
    </row>
    <row r="243" s="14" customFormat="1">
      <c r="A243" s="14"/>
      <c r="B243" s="246"/>
      <c r="C243" s="247"/>
      <c r="D243" s="237" t="s">
        <v>148</v>
      </c>
      <c r="E243" s="248" t="s">
        <v>1</v>
      </c>
      <c r="F243" s="249" t="s">
        <v>256</v>
      </c>
      <c r="G243" s="247"/>
      <c r="H243" s="250">
        <v>8.5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148</v>
      </c>
      <c r="AU243" s="256" t="s">
        <v>86</v>
      </c>
      <c r="AV243" s="14" t="s">
        <v>86</v>
      </c>
      <c r="AW243" s="14" t="s">
        <v>32</v>
      </c>
      <c r="AX243" s="14" t="s">
        <v>76</v>
      </c>
      <c r="AY243" s="256" t="s">
        <v>137</v>
      </c>
    </row>
    <row r="244" s="2" customFormat="1" ht="33" customHeight="1">
      <c r="A244" s="37"/>
      <c r="B244" s="38"/>
      <c r="C244" s="217" t="s">
        <v>257</v>
      </c>
      <c r="D244" s="217" t="s">
        <v>139</v>
      </c>
      <c r="E244" s="218" t="s">
        <v>258</v>
      </c>
      <c r="F244" s="219" t="s">
        <v>259</v>
      </c>
      <c r="G244" s="220" t="s">
        <v>142</v>
      </c>
      <c r="H244" s="221">
        <v>4.952</v>
      </c>
      <c r="I244" s="222"/>
      <c r="J244" s="223">
        <f>ROUND(I244*H244,2)</f>
        <v>0</v>
      </c>
      <c r="K244" s="219" t="s">
        <v>143</v>
      </c>
      <c r="L244" s="43"/>
      <c r="M244" s="224" t="s">
        <v>1</v>
      </c>
      <c r="N244" s="225" t="s">
        <v>41</v>
      </c>
      <c r="O244" s="90"/>
      <c r="P244" s="226">
        <f>O244*H244</f>
        <v>0</v>
      </c>
      <c r="Q244" s="226">
        <v>0</v>
      </c>
      <c r="R244" s="226">
        <f>Q244*H244</f>
        <v>0</v>
      </c>
      <c r="S244" s="226">
        <v>0.63</v>
      </c>
      <c r="T244" s="227">
        <f>S244*H244</f>
        <v>3.1197599999999999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144</v>
      </c>
      <c r="AT244" s="228" t="s">
        <v>139</v>
      </c>
      <c r="AU244" s="228" t="s">
        <v>86</v>
      </c>
      <c r="AY244" s="16" t="s">
        <v>137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84</v>
      </c>
      <c r="BK244" s="229">
        <f>ROUND(I244*H244,2)</f>
        <v>0</v>
      </c>
      <c r="BL244" s="16" t="s">
        <v>144</v>
      </c>
      <c r="BM244" s="228" t="s">
        <v>260</v>
      </c>
    </row>
    <row r="245" s="2" customFormat="1">
      <c r="A245" s="37"/>
      <c r="B245" s="38"/>
      <c r="C245" s="39"/>
      <c r="D245" s="230" t="s">
        <v>146</v>
      </c>
      <c r="E245" s="39"/>
      <c r="F245" s="231" t="s">
        <v>261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146</v>
      </c>
      <c r="AU245" s="16" t="s">
        <v>86</v>
      </c>
    </row>
    <row r="246" s="13" customFormat="1">
      <c r="A246" s="13"/>
      <c r="B246" s="235"/>
      <c r="C246" s="236"/>
      <c r="D246" s="237" t="s">
        <v>148</v>
      </c>
      <c r="E246" s="238" t="s">
        <v>1</v>
      </c>
      <c r="F246" s="239" t="s">
        <v>149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148</v>
      </c>
      <c r="AU246" s="245" t="s">
        <v>86</v>
      </c>
      <c r="AV246" s="13" t="s">
        <v>84</v>
      </c>
      <c r="AW246" s="13" t="s">
        <v>32</v>
      </c>
      <c r="AX246" s="13" t="s">
        <v>76</v>
      </c>
      <c r="AY246" s="245" t="s">
        <v>137</v>
      </c>
    </row>
    <row r="247" s="13" customFormat="1">
      <c r="A247" s="13"/>
      <c r="B247" s="235"/>
      <c r="C247" s="236"/>
      <c r="D247" s="237" t="s">
        <v>148</v>
      </c>
      <c r="E247" s="238" t="s">
        <v>1</v>
      </c>
      <c r="F247" s="239" t="s">
        <v>150</v>
      </c>
      <c r="G247" s="236"/>
      <c r="H247" s="238" t="s">
        <v>1</v>
      </c>
      <c r="I247" s="240"/>
      <c r="J247" s="236"/>
      <c r="K247" s="236"/>
      <c r="L247" s="241"/>
      <c r="M247" s="242"/>
      <c r="N247" s="243"/>
      <c r="O247" s="243"/>
      <c r="P247" s="243"/>
      <c r="Q247" s="243"/>
      <c r="R247" s="243"/>
      <c r="S247" s="243"/>
      <c r="T247" s="24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5" t="s">
        <v>148</v>
      </c>
      <c r="AU247" s="245" t="s">
        <v>86</v>
      </c>
      <c r="AV247" s="13" t="s">
        <v>84</v>
      </c>
      <c r="AW247" s="13" t="s">
        <v>32</v>
      </c>
      <c r="AX247" s="13" t="s">
        <v>76</v>
      </c>
      <c r="AY247" s="245" t="s">
        <v>137</v>
      </c>
    </row>
    <row r="248" s="13" customFormat="1">
      <c r="A248" s="13"/>
      <c r="B248" s="235"/>
      <c r="C248" s="236"/>
      <c r="D248" s="237" t="s">
        <v>148</v>
      </c>
      <c r="E248" s="238" t="s">
        <v>1</v>
      </c>
      <c r="F248" s="239" t="s">
        <v>262</v>
      </c>
      <c r="G248" s="236"/>
      <c r="H248" s="238" t="s">
        <v>1</v>
      </c>
      <c r="I248" s="240"/>
      <c r="J248" s="236"/>
      <c r="K248" s="236"/>
      <c r="L248" s="241"/>
      <c r="M248" s="242"/>
      <c r="N248" s="243"/>
      <c r="O248" s="243"/>
      <c r="P248" s="243"/>
      <c r="Q248" s="243"/>
      <c r="R248" s="243"/>
      <c r="S248" s="243"/>
      <c r="T248" s="24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5" t="s">
        <v>148</v>
      </c>
      <c r="AU248" s="245" t="s">
        <v>86</v>
      </c>
      <c r="AV248" s="13" t="s">
        <v>84</v>
      </c>
      <c r="AW248" s="13" t="s">
        <v>32</v>
      </c>
      <c r="AX248" s="13" t="s">
        <v>76</v>
      </c>
      <c r="AY248" s="245" t="s">
        <v>137</v>
      </c>
    </row>
    <row r="249" s="14" customFormat="1">
      <c r="A249" s="14"/>
      <c r="B249" s="246"/>
      <c r="C249" s="247"/>
      <c r="D249" s="237" t="s">
        <v>148</v>
      </c>
      <c r="E249" s="248" t="s">
        <v>1</v>
      </c>
      <c r="F249" s="249" t="s">
        <v>263</v>
      </c>
      <c r="G249" s="247"/>
      <c r="H249" s="250">
        <v>3.2999999999999998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148</v>
      </c>
      <c r="AU249" s="256" t="s">
        <v>86</v>
      </c>
      <c r="AV249" s="14" t="s">
        <v>86</v>
      </c>
      <c r="AW249" s="14" t="s">
        <v>32</v>
      </c>
      <c r="AX249" s="14" t="s">
        <v>76</v>
      </c>
      <c r="AY249" s="256" t="s">
        <v>137</v>
      </c>
    </row>
    <row r="250" s="13" customFormat="1">
      <c r="A250" s="13"/>
      <c r="B250" s="235"/>
      <c r="C250" s="236"/>
      <c r="D250" s="237" t="s">
        <v>148</v>
      </c>
      <c r="E250" s="238" t="s">
        <v>1</v>
      </c>
      <c r="F250" s="239" t="s">
        <v>264</v>
      </c>
      <c r="G250" s="236"/>
      <c r="H250" s="238" t="s">
        <v>1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148</v>
      </c>
      <c r="AU250" s="245" t="s">
        <v>86</v>
      </c>
      <c r="AV250" s="13" t="s">
        <v>84</v>
      </c>
      <c r="AW250" s="13" t="s">
        <v>32</v>
      </c>
      <c r="AX250" s="13" t="s">
        <v>76</v>
      </c>
      <c r="AY250" s="245" t="s">
        <v>137</v>
      </c>
    </row>
    <row r="251" s="14" customFormat="1">
      <c r="A251" s="14"/>
      <c r="B251" s="246"/>
      <c r="C251" s="247"/>
      <c r="D251" s="237" t="s">
        <v>148</v>
      </c>
      <c r="E251" s="248" t="s">
        <v>1</v>
      </c>
      <c r="F251" s="249" t="s">
        <v>265</v>
      </c>
      <c r="G251" s="247"/>
      <c r="H251" s="250">
        <v>1.6519999999999999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148</v>
      </c>
      <c r="AU251" s="256" t="s">
        <v>86</v>
      </c>
      <c r="AV251" s="14" t="s">
        <v>86</v>
      </c>
      <c r="AW251" s="14" t="s">
        <v>32</v>
      </c>
      <c r="AX251" s="14" t="s">
        <v>76</v>
      </c>
      <c r="AY251" s="256" t="s">
        <v>137</v>
      </c>
    </row>
    <row r="252" s="2" customFormat="1" ht="24.15" customHeight="1">
      <c r="A252" s="37"/>
      <c r="B252" s="38"/>
      <c r="C252" s="217" t="s">
        <v>8</v>
      </c>
      <c r="D252" s="217" t="s">
        <v>139</v>
      </c>
      <c r="E252" s="218" t="s">
        <v>266</v>
      </c>
      <c r="F252" s="219" t="s">
        <v>267</v>
      </c>
      <c r="G252" s="220" t="s">
        <v>268</v>
      </c>
      <c r="H252" s="221">
        <v>10</v>
      </c>
      <c r="I252" s="222"/>
      <c r="J252" s="223">
        <f>ROUND(I252*H252,2)</f>
        <v>0</v>
      </c>
      <c r="K252" s="219" t="s">
        <v>143</v>
      </c>
      <c r="L252" s="43"/>
      <c r="M252" s="224" t="s">
        <v>1</v>
      </c>
      <c r="N252" s="225" t="s">
        <v>41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0.050000000000000003</v>
      </c>
      <c r="T252" s="227">
        <f>S252*H252</f>
        <v>0.5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144</v>
      </c>
      <c r="AT252" s="228" t="s">
        <v>139</v>
      </c>
      <c r="AU252" s="228" t="s">
        <v>86</v>
      </c>
      <c r="AY252" s="16" t="s">
        <v>137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84</v>
      </c>
      <c r="BK252" s="229">
        <f>ROUND(I252*H252,2)</f>
        <v>0</v>
      </c>
      <c r="BL252" s="16" t="s">
        <v>144</v>
      </c>
      <c r="BM252" s="228" t="s">
        <v>269</v>
      </c>
    </row>
    <row r="253" s="2" customFormat="1">
      <c r="A253" s="37"/>
      <c r="B253" s="38"/>
      <c r="C253" s="39"/>
      <c r="D253" s="230" t="s">
        <v>146</v>
      </c>
      <c r="E253" s="39"/>
      <c r="F253" s="231" t="s">
        <v>270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146</v>
      </c>
      <c r="AU253" s="16" t="s">
        <v>86</v>
      </c>
    </row>
    <row r="254" s="13" customFormat="1">
      <c r="A254" s="13"/>
      <c r="B254" s="235"/>
      <c r="C254" s="236"/>
      <c r="D254" s="237" t="s">
        <v>148</v>
      </c>
      <c r="E254" s="238" t="s">
        <v>1</v>
      </c>
      <c r="F254" s="239" t="s">
        <v>149</v>
      </c>
      <c r="G254" s="236"/>
      <c r="H254" s="238" t="s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148</v>
      </c>
      <c r="AU254" s="245" t="s">
        <v>86</v>
      </c>
      <c r="AV254" s="13" t="s">
        <v>84</v>
      </c>
      <c r="AW254" s="13" t="s">
        <v>32</v>
      </c>
      <c r="AX254" s="13" t="s">
        <v>76</v>
      </c>
      <c r="AY254" s="245" t="s">
        <v>137</v>
      </c>
    </row>
    <row r="255" s="13" customFormat="1">
      <c r="A255" s="13"/>
      <c r="B255" s="235"/>
      <c r="C255" s="236"/>
      <c r="D255" s="237" t="s">
        <v>148</v>
      </c>
      <c r="E255" s="238" t="s">
        <v>1</v>
      </c>
      <c r="F255" s="239" t="s">
        <v>150</v>
      </c>
      <c r="G255" s="236"/>
      <c r="H255" s="238" t="s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148</v>
      </c>
      <c r="AU255" s="245" t="s">
        <v>86</v>
      </c>
      <c r="AV255" s="13" t="s">
        <v>84</v>
      </c>
      <c r="AW255" s="13" t="s">
        <v>32</v>
      </c>
      <c r="AX255" s="13" t="s">
        <v>76</v>
      </c>
      <c r="AY255" s="245" t="s">
        <v>137</v>
      </c>
    </row>
    <row r="256" s="13" customFormat="1">
      <c r="A256" s="13"/>
      <c r="B256" s="235"/>
      <c r="C256" s="236"/>
      <c r="D256" s="237" t="s">
        <v>148</v>
      </c>
      <c r="E256" s="238" t="s">
        <v>1</v>
      </c>
      <c r="F256" s="239" t="s">
        <v>262</v>
      </c>
      <c r="G256" s="236"/>
      <c r="H256" s="238" t="s">
        <v>1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148</v>
      </c>
      <c r="AU256" s="245" t="s">
        <v>86</v>
      </c>
      <c r="AV256" s="13" t="s">
        <v>84</v>
      </c>
      <c r="AW256" s="13" t="s">
        <v>32</v>
      </c>
      <c r="AX256" s="13" t="s">
        <v>76</v>
      </c>
      <c r="AY256" s="245" t="s">
        <v>137</v>
      </c>
    </row>
    <row r="257" s="14" customFormat="1">
      <c r="A257" s="14"/>
      <c r="B257" s="246"/>
      <c r="C257" s="247"/>
      <c r="D257" s="237" t="s">
        <v>148</v>
      </c>
      <c r="E257" s="248" t="s">
        <v>1</v>
      </c>
      <c r="F257" s="249" t="s">
        <v>230</v>
      </c>
      <c r="G257" s="247"/>
      <c r="H257" s="250">
        <v>10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148</v>
      </c>
      <c r="AU257" s="256" t="s">
        <v>86</v>
      </c>
      <c r="AV257" s="14" t="s">
        <v>86</v>
      </c>
      <c r="AW257" s="14" t="s">
        <v>32</v>
      </c>
      <c r="AX257" s="14" t="s">
        <v>76</v>
      </c>
      <c r="AY257" s="256" t="s">
        <v>137</v>
      </c>
    </row>
    <row r="258" s="2" customFormat="1" ht="24.15" customHeight="1">
      <c r="A258" s="37"/>
      <c r="B258" s="38"/>
      <c r="C258" s="217" t="s">
        <v>271</v>
      </c>
      <c r="D258" s="217" t="s">
        <v>139</v>
      </c>
      <c r="E258" s="218" t="s">
        <v>272</v>
      </c>
      <c r="F258" s="219" t="s">
        <v>273</v>
      </c>
      <c r="G258" s="220" t="s">
        <v>142</v>
      </c>
      <c r="H258" s="221">
        <v>543</v>
      </c>
      <c r="I258" s="222"/>
      <c r="J258" s="223">
        <f>ROUND(I258*H258,2)</f>
        <v>0</v>
      </c>
      <c r="K258" s="219" t="s">
        <v>143</v>
      </c>
      <c r="L258" s="43"/>
      <c r="M258" s="224" t="s">
        <v>1</v>
      </c>
      <c r="N258" s="225" t="s">
        <v>41</v>
      </c>
      <c r="O258" s="90"/>
      <c r="P258" s="226">
        <f>O258*H258</f>
        <v>0</v>
      </c>
      <c r="Q258" s="226">
        <v>0</v>
      </c>
      <c r="R258" s="226">
        <f>Q258*H258</f>
        <v>0</v>
      </c>
      <c r="S258" s="226">
        <v>0.41699999999999998</v>
      </c>
      <c r="T258" s="227">
        <f>S258*H258</f>
        <v>226.43099999999998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144</v>
      </c>
      <c r="AT258" s="228" t="s">
        <v>139</v>
      </c>
      <c r="AU258" s="228" t="s">
        <v>86</v>
      </c>
      <c r="AY258" s="16" t="s">
        <v>137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84</v>
      </c>
      <c r="BK258" s="229">
        <f>ROUND(I258*H258,2)</f>
        <v>0</v>
      </c>
      <c r="BL258" s="16" t="s">
        <v>144</v>
      </c>
      <c r="BM258" s="228" t="s">
        <v>274</v>
      </c>
    </row>
    <row r="259" s="2" customFormat="1">
      <c r="A259" s="37"/>
      <c r="B259" s="38"/>
      <c r="C259" s="39"/>
      <c r="D259" s="230" t="s">
        <v>146</v>
      </c>
      <c r="E259" s="39"/>
      <c r="F259" s="231" t="s">
        <v>275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146</v>
      </c>
      <c r="AU259" s="16" t="s">
        <v>86</v>
      </c>
    </row>
    <row r="260" s="13" customFormat="1">
      <c r="A260" s="13"/>
      <c r="B260" s="235"/>
      <c r="C260" s="236"/>
      <c r="D260" s="237" t="s">
        <v>148</v>
      </c>
      <c r="E260" s="238" t="s">
        <v>1</v>
      </c>
      <c r="F260" s="239" t="s">
        <v>149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148</v>
      </c>
      <c r="AU260" s="245" t="s">
        <v>86</v>
      </c>
      <c r="AV260" s="13" t="s">
        <v>84</v>
      </c>
      <c r="AW260" s="13" t="s">
        <v>32</v>
      </c>
      <c r="AX260" s="13" t="s">
        <v>76</v>
      </c>
      <c r="AY260" s="245" t="s">
        <v>137</v>
      </c>
    </row>
    <row r="261" s="13" customFormat="1">
      <c r="A261" s="13"/>
      <c r="B261" s="235"/>
      <c r="C261" s="236"/>
      <c r="D261" s="237" t="s">
        <v>148</v>
      </c>
      <c r="E261" s="238" t="s">
        <v>1</v>
      </c>
      <c r="F261" s="239" t="s">
        <v>150</v>
      </c>
      <c r="G261" s="236"/>
      <c r="H261" s="238" t="s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148</v>
      </c>
      <c r="AU261" s="245" t="s">
        <v>86</v>
      </c>
      <c r="AV261" s="13" t="s">
        <v>84</v>
      </c>
      <c r="AW261" s="13" t="s">
        <v>32</v>
      </c>
      <c r="AX261" s="13" t="s">
        <v>76</v>
      </c>
      <c r="AY261" s="245" t="s">
        <v>137</v>
      </c>
    </row>
    <row r="262" s="14" customFormat="1">
      <c r="A262" s="14"/>
      <c r="B262" s="246"/>
      <c r="C262" s="247"/>
      <c r="D262" s="237" t="s">
        <v>148</v>
      </c>
      <c r="E262" s="248" t="s">
        <v>1</v>
      </c>
      <c r="F262" s="249" t="s">
        <v>276</v>
      </c>
      <c r="G262" s="247"/>
      <c r="H262" s="250">
        <v>543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148</v>
      </c>
      <c r="AU262" s="256" t="s">
        <v>86</v>
      </c>
      <c r="AV262" s="14" t="s">
        <v>86</v>
      </c>
      <c r="AW262" s="14" t="s">
        <v>32</v>
      </c>
      <c r="AX262" s="14" t="s">
        <v>76</v>
      </c>
      <c r="AY262" s="256" t="s">
        <v>137</v>
      </c>
    </row>
    <row r="263" s="2" customFormat="1" ht="16.5" customHeight="1">
      <c r="A263" s="37"/>
      <c r="B263" s="38"/>
      <c r="C263" s="217" t="s">
        <v>277</v>
      </c>
      <c r="D263" s="217" t="s">
        <v>139</v>
      </c>
      <c r="E263" s="218" t="s">
        <v>278</v>
      </c>
      <c r="F263" s="219" t="s">
        <v>279</v>
      </c>
      <c r="G263" s="220" t="s">
        <v>280</v>
      </c>
      <c r="H263" s="221">
        <v>76</v>
      </c>
      <c r="I263" s="222"/>
      <c r="J263" s="223">
        <f>ROUND(I263*H263,2)</f>
        <v>0</v>
      </c>
      <c r="K263" s="219" t="s">
        <v>143</v>
      </c>
      <c r="L263" s="43"/>
      <c r="M263" s="224" t="s">
        <v>1</v>
      </c>
      <c r="N263" s="225" t="s">
        <v>41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0.20499999999999999</v>
      </c>
      <c r="T263" s="227">
        <f>S263*H263</f>
        <v>15.579999999999998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144</v>
      </c>
      <c r="AT263" s="228" t="s">
        <v>139</v>
      </c>
      <c r="AU263" s="228" t="s">
        <v>86</v>
      </c>
      <c r="AY263" s="16" t="s">
        <v>137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144</v>
      </c>
      <c r="BM263" s="228" t="s">
        <v>281</v>
      </c>
    </row>
    <row r="264" s="2" customFormat="1">
      <c r="A264" s="37"/>
      <c r="B264" s="38"/>
      <c r="C264" s="39"/>
      <c r="D264" s="230" t="s">
        <v>146</v>
      </c>
      <c r="E264" s="39"/>
      <c r="F264" s="231" t="s">
        <v>282</v>
      </c>
      <c r="G264" s="39"/>
      <c r="H264" s="39"/>
      <c r="I264" s="232"/>
      <c r="J264" s="39"/>
      <c r="K264" s="39"/>
      <c r="L264" s="43"/>
      <c r="M264" s="233"/>
      <c r="N264" s="234"/>
      <c r="O264" s="90"/>
      <c r="P264" s="90"/>
      <c r="Q264" s="90"/>
      <c r="R264" s="90"/>
      <c r="S264" s="90"/>
      <c r="T264" s="91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146</v>
      </c>
      <c r="AU264" s="16" t="s">
        <v>86</v>
      </c>
    </row>
    <row r="265" s="13" customFormat="1">
      <c r="A265" s="13"/>
      <c r="B265" s="235"/>
      <c r="C265" s="236"/>
      <c r="D265" s="237" t="s">
        <v>148</v>
      </c>
      <c r="E265" s="238" t="s">
        <v>1</v>
      </c>
      <c r="F265" s="239" t="s">
        <v>149</v>
      </c>
      <c r="G265" s="236"/>
      <c r="H265" s="238" t="s">
        <v>1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148</v>
      </c>
      <c r="AU265" s="245" t="s">
        <v>86</v>
      </c>
      <c r="AV265" s="13" t="s">
        <v>84</v>
      </c>
      <c r="AW265" s="13" t="s">
        <v>32</v>
      </c>
      <c r="AX265" s="13" t="s">
        <v>76</v>
      </c>
      <c r="AY265" s="245" t="s">
        <v>137</v>
      </c>
    </row>
    <row r="266" s="13" customFormat="1">
      <c r="A266" s="13"/>
      <c r="B266" s="235"/>
      <c r="C266" s="236"/>
      <c r="D266" s="237" t="s">
        <v>148</v>
      </c>
      <c r="E266" s="238" t="s">
        <v>1</v>
      </c>
      <c r="F266" s="239" t="s">
        <v>150</v>
      </c>
      <c r="G266" s="236"/>
      <c r="H266" s="238" t="s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148</v>
      </c>
      <c r="AU266" s="245" t="s">
        <v>86</v>
      </c>
      <c r="AV266" s="13" t="s">
        <v>84</v>
      </c>
      <c r="AW266" s="13" t="s">
        <v>32</v>
      </c>
      <c r="AX266" s="13" t="s">
        <v>76</v>
      </c>
      <c r="AY266" s="245" t="s">
        <v>137</v>
      </c>
    </row>
    <row r="267" s="14" customFormat="1">
      <c r="A267" s="14"/>
      <c r="B267" s="246"/>
      <c r="C267" s="247"/>
      <c r="D267" s="237" t="s">
        <v>148</v>
      </c>
      <c r="E267" s="248" t="s">
        <v>1</v>
      </c>
      <c r="F267" s="249" t="s">
        <v>283</v>
      </c>
      <c r="G267" s="247"/>
      <c r="H267" s="250">
        <v>76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148</v>
      </c>
      <c r="AU267" s="256" t="s">
        <v>86</v>
      </c>
      <c r="AV267" s="14" t="s">
        <v>86</v>
      </c>
      <c r="AW267" s="14" t="s">
        <v>32</v>
      </c>
      <c r="AX267" s="14" t="s">
        <v>76</v>
      </c>
      <c r="AY267" s="256" t="s">
        <v>137</v>
      </c>
    </row>
    <row r="268" s="2" customFormat="1" ht="24.15" customHeight="1">
      <c r="A268" s="37"/>
      <c r="B268" s="38"/>
      <c r="C268" s="217" t="s">
        <v>284</v>
      </c>
      <c r="D268" s="217" t="s">
        <v>139</v>
      </c>
      <c r="E268" s="218" t="s">
        <v>285</v>
      </c>
      <c r="F268" s="219" t="s">
        <v>286</v>
      </c>
      <c r="G268" s="220" t="s">
        <v>268</v>
      </c>
      <c r="H268" s="221">
        <v>4</v>
      </c>
      <c r="I268" s="222"/>
      <c r="J268" s="223">
        <f>ROUND(I268*H268,2)</f>
        <v>0</v>
      </c>
      <c r="K268" s="219" t="s">
        <v>143</v>
      </c>
      <c r="L268" s="43"/>
      <c r="M268" s="224" t="s">
        <v>1</v>
      </c>
      <c r="N268" s="225" t="s">
        <v>41</v>
      </c>
      <c r="O268" s="90"/>
      <c r="P268" s="226">
        <f>O268*H268</f>
        <v>0</v>
      </c>
      <c r="Q268" s="226">
        <v>0</v>
      </c>
      <c r="R268" s="226">
        <f>Q268*H268</f>
        <v>0</v>
      </c>
      <c r="S268" s="226">
        <v>0.14999999999999999</v>
      </c>
      <c r="T268" s="227">
        <f>S268*H268</f>
        <v>0.59999999999999998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144</v>
      </c>
      <c r="AT268" s="228" t="s">
        <v>139</v>
      </c>
      <c r="AU268" s="228" t="s">
        <v>86</v>
      </c>
      <c r="AY268" s="16" t="s">
        <v>137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144</v>
      </c>
      <c r="BM268" s="228" t="s">
        <v>287</v>
      </c>
    </row>
    <row r="269" s="2" customFormat="1">
      <c r="A269" s="37"/>
      <c r="B269" s="38"/>
      <c r="C269" s="39"/>
      <c r="D269" s="230" t="s">
        <v>146</v>
      </c>
      <c r="E269" s="39"/>
      <c r="F269" s="231" t="s">
        <v>288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146</v>
      </c>
      <c r="AU269" s="16" t="s">
        <v>86</v>
      </c>
    </row>
    <row r="270" s="13" customFormat="1">
      <c r="A270" s="13"/>
      <c r="B270" s="235"/>
      <c r="C270" s="236"/>
      <c r="D270" s="237" t="s">
        <v>148</v>
      </c>
      <c r="E270" s="238" t="s">
        <v>1</v>
      </c>
      <c r="F270" s="239" t="s">
        <v>149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148</v>
      </c>
      <c r="AU270" s="245" t="s">
        <v>86</v>
      </c>
      <c r="AV270" s="13" t="s">
        <v>84</v>
      </c>
      <c r="AW270" s="13" t="s">
        <v>32</v>
      </c>
      <c r="AX270" s="13" t="s">
        <v>76</v>
      </c>
      <c r="AY270" s="245" t="s">
        <v>137</v>
      </c>
    </row>
    <row r="271" s="13" customFormat="1">
      <c r="A271" s="13"/>
      <c r="B271" s="235"/>
      <c r="C271" s="236"/>
      <c r="D271" s="237" t="s">
        <v>148</v>
      </c>
      <c r="E271" s="238" t="s">
        <v>1</v>
      </c>
      <c r="F271" s="239" t="s">
        <v>150</v>
      </c>
      <c r="G271" s="236"/>
      <c r="H271" s="238" t="s">
        <v>1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5" t="s">
        <v>148</v>
      </c>
      <c r="AU271" s="245" t="s">
        <v>86</v>
      </c>
      <c r="AV271" s="13" t="s">
        <v>84</v>
      </c>
      <c r="AW271" s="13" t="s">
        <v>32</v>
      </c>
      <c r="AX271" s="13" t="s">
        <v>76</v>
      </c>
      <c r="AY271" s="245" t="s">
        <v>137</v>
      </c>
    </row>
    <row r="272" s="14" customFormat="1">
      <c r="A272" s="14"/>
      <c r="B272" s="246"/>
      <c r="C272" s="247"/>
      <c r="D272" s="237" t="s">
        <v>148</v>
      </c>
      <c r="E272" s="248" t="s">
        <v>1</v>
      </c>
      <c r="F272" s="249" t="s">
        <v>289</v>
      </c>
      <c r="G272" s="247"/>
      <c r="H272" s="250">
        <v>1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148</v>
      </c>
      <c r="AU272" s="256" t="s">
        <v>86</v>
      </c>
      <c r="AV272" s="14" t="s">
        <v>86</v>
      </c>
      <c r="AW272" s="14" t="s">
        <v>32</v>
      </c>
      <c r="AX272" s="14" t="s">
        <v>76</v>
      </c>
      <c r="AY272" s="256" t="s">
        <v>137</v>
      </c>
    </row>
    <row r="273" s="14" customFormat="1">
      <c r="A273" s="14"/>
      <c r="B273" s="246"/>
      <c r="C273" s="247"/>
      <c r="D273" s="237" t="s">
        <v>148</v>
      </c>
      <c r="E273" s="248" t="s">
        <v>1</v>
      </c>
      <c r="F273" s="249" t="s">
        <v>290</v>
      </c>
      <c r="G273" s="247"/>
      <c r="H273" s="250">
        <v>1</v>
      </c>
      <c r="I273" s="251"/>
      <c r="J273" s="247"/>
      <c r="K273" s="247"/>
      <c r="L273" s="252"/>
      <c r="M273" s="253"/>
      <c r="N273" s="254"/>
      <c r="O273" s="254"/>
      <c r="P273" s="254"/>
      <c r="Q273" s="254"/>
      <c r="R273" s="254"/>
      <c r="S273" s="254"/>
      <c r="T273" s="25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6" t="s">
        <v>148</v>
      </c>
      <c r="AU273" s="256" t="s">
        <v>86</v>
      </c>
      <c r="AV273" s="14" t="s">
        <v>86</v>
      </c>
      <c r="AW273" s="14" t="s">
        <v>32</v>
      </c>
      <c r="AX273" s="14" t="s">
        <v>76</v>
      </c>
      <c r="AY273" s="256" t="s">
        <v>137</v>
      </c>
    </row>
    <row r="274" s="14" customFormat="1">
      <c r="A274" s="14"/>
      <c r="B274" s="246"/>
      <c r="C274" s="247"/>
      <c r="D274" s="237" t="s">
        <v>148</v>
      </c>
      <c r="E274" s="248" t="s">
        <v>1</v>
      </c>
      <c r="F274" s="249" t="s">
        <v>291</v>
      </c>
      <c r="G274" s="247"/>
      <c r="H274" s="250">
        <v>1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6" t="s">
        <v>148</v>
      </c>
      <c r="AU274" s="256" t="s">
        <v>86</v>
      </c>
      <c r="AV274" s="14" t="s">
        <v>86</v>
      </c>
      <c r="AW274" s="14" t="s">
        <v>32</v>
      </c>
      <c r="AX274" s="14" t="s">
        <v>76</v>
      </c>
      <c r="AY274" s="256" t="s">
        <v>137</v>
      </c>
    </row>
    <row r="275" s="14" customFormat="1">
      <c r="A275" s="14"/>
      <c r="B275" s="246"/>
      <c r="C275" s="247"/>
      <c r="D275" s="237" t="s">
        <v>148</v>
      </c>
      <c r="E275" s="248" t="s">
        <v>1</v>
      </c>
      <c r="F275" s="249" t="s">
        <v>292</v>
      </c>
      <c r="G275" s="247"/>
      <c r="H275" s="250">
        <v>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148</v>
      </c>
      <c r="AU275" s="256" t="s">
        <v>86</v>
      </c>
      <c r="AV275" s="14" t="s">
        <v>86</v>
      </c>
      <c r="AW275" s="14" t="s">
        <v>32</v>
      </c>
      <c r="AX275" s="14" t="s">
        <v>76</v>
      </c>
      <c r="AY275" s="256" t="s">
        <v>137</v>
      </c>
    </row>
    <row r="276" s="2" customFormat="1" ht="24.15" customHeight="1">
      <c r="A276" s="37"/>
      <c r="B276" s="38"/>
      <c r="C276" s="217" t="s">
        <v>293</v>
      </c>
      <c r="D276" s="217" t="s">
        <v>139</v>
      </c>
      <c r="E276" s="218" t="s">
        <v>294</v>
      </c>
      <c r="F276" s="219" t="s">
        <v>295</v>
      </c>
      <c r="G276" s="220" t="s">
        <v>280</v>
      </c>
      <c r="H276" s="221">
        <v>2.5</v>
      </c>
      <c r="I276" s="222"/>
      <c r="J276" s="223">
        <f>ROUND(I276*H276,2)</f>
        <v>0</v>
      </c>
      <c r="K276" s="219" t="s">
        <v>143</v>
      </c>
      <c r="L276" s="43"/>
      <c r="M276" s="224" t="s">
        <v>1</v>
      </c>
      <c r="N276" s="225" t="s">
        <v>41</v>
      </c>
      <c r="O276" s="90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144</v>
      </c>
      <c r="AT276" s="228" t="s">
        <v>139</v>
      </c>
      <c r="AU276" s="228" t="s">
        <v>86</v>
      </c>
      <c r="AY276" s="16" t="s">
        <v>137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84</v>
      </c>
      <c r="BK276" s="229">
        <f>ROUND(I276*H276,2)</f>
        <v>0</v>
      </c>
      <c r="BL276" s="16" t="s">
        <v>144</v>
      </c>
      <c r="BM276" s="228" t="s">
        <v>296</v>
      </c>
    </row>
    <row r="277" s="2" customFormat="1">
      <c r="A277" s="37"/>
      <c r="B277" s="38"/>
      <c r="C277" s="39"/>
      <c r="D277" s="230" t="s">
        <v>146</v>
      </c>
      <c r="E277" s="39"/>
      <c r="F277" s="231" t="s">
        <v>297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146</v>
      </c>
      <c r="AU277" s="16" t="s">
        <v>86</v>
      </c>
    </row>
    <row r="278" s="13" customFormat="1">
      <c r="A278" s="13"/>
      <c r="B278" s="235"/>
      <c r="C278" s="236"/>
      <c r="D278" s="237" t="s">
        <v>148</v>
      </c>
      <c r="E278" s="238" t="s">
        <v>1</v>
      </c>
      <c r="F278" s="239" t="s">
        <v>149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148</v>
      </c>
      <c r="AU278" s="245" t="s">
        <v>86</v>
      </c>
      <c r="AV278" s="13" t="s">
        <v>84</v>
      </c>
      <c r="AW278" s="13" t="s">
        <v>32</v>
      </c>
      <c r="AX278" s="13" t="s">
        <v>76</v>
      </c>
      <c r="AY278" s="245" t="s">
        <v>137</v>
      </c>
    </row>
    <row r="279" s="13" customFormat="1">
      <c r="A279" s="13"/>
      <c r="B279" s="235"/>
      <c r="C279" s="236"/>
      <c r="D279" s="237" t="s">
        <v>148</v>
      </c>
      <c r="E279" s="238" t="s">
        <v>1</v>
      </c>
      <c r="F279" s="239" t="s">
        <v>150</v>
      </c>
      <c r="G279" s="236"/>
      <c r="H279" s="238" t="s">
        <v>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148</v>
      </c>
      <c r="AU279" s="245" t="s">
        <v>86</v>
      </c>
      <c r="AV279" s="13" t="s">
        <v>84</v>
      </c>
      <c r="AW279" s="13" t="s">
        <v>32</v>
      </c>
      <c r="AX279" s="13" t="s">
        <v>76</v>
      </c>
      <c r="AY279" s="245" t="s">
        <v>137</v>
      </c>
    </row>
    <row r="280" s="14" customFormat="1">
      <c r="A280" s="14"/>
      <c r="B280" s="246"/>
      <c r="C280" s="247"/>
      <c r="D280" s="237" t="s">
        <v>148</v>
      </c>
      <c r="E280" s="248" t="s">
        <v>1</v>
      </c>
      <c r="F280" s="249" t="s">
        <v>298</v>
      </c>
      <c r="G280" s="247"/>
      <c r="H280" s="250">
        <v>2.5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148</v>
      </c>
      <c r="AU280" s="256" t="s">
        <v>86</v>
      </c>
      <c r="AV280" s="14" t="s">
        <v>86</v>
      </c>
      <c r="AW280" s="14" t="s">
        <v>32</v>
      </c>
      <c r="AX280" s="14" t="s">
        <v>76</v>
      </c>
      <c r="AY280" s="256" t="s">
        <v>137</v>
      </c>
    </row>
    <row r="281" s="2" customFormat="1" ht="24.15" customHeight="1">
      <c r="A281" s="37"/>
      <c r="B281" s="38"/>
      <c r="C281" s="217" t="s">
        <v>299</v>
      </c>
      <c r="D281" s="217" t="s">
        <v>139</v>
      </c>
      <c r="E281" s="218" t="s">
        <v>300</v>
      </c>
      <c r="F281" s="219" t="s">
        <v>301</v>
      </c>
      <c r="G281" s="220" t="s">
        <v>142</v>
      </c>
      <c r="H281" s="221">
        <v>0.5</v>
      </c>
      <c r="I281" s="222"/>
      <c r="J281" s="223">
        <f>ROUND(I281*H281,2)</f>
        <v>0</v>
      </c>
      <c r="K281" s="219" t="s">
        <v>143</v>
      </c>
      <c r="L281" s="43"/>
      <c r="M281" s="224" t="s">
        <v>1</v>
      </c>
      <c r="N281" s="225" t="s">
        <v>41</v>
      </c>
      <c r="O281" s="90"/>
      <c r="P281" s="226">
        <f>O281*H281</f>
        <v>0</v>
      </c>
      <c r="Q281" s="226">
        <v>0</v>
      </c>
      <c r="R281" s="226">
        <f>Q281*H281</f>
        <v>0</v>
      </c>
      <c r="S281" s="226">
        <v>0.45000000000000001</v>
      </c>
      <c r="T281" s="227">
        <f>S281*H281</f>
        <v>0.22500000000000001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28" t="s">
        <v>144</v>
      </c>
      <c r="AT281" s="228" t="s">
        <v>139</v>
      </c>
      <c r="AU281" s="228" t="s">
        <v>86</v>
      </c>
      <c r="AY281" s="16" t="s">
        <v>137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6" t="s">
        <v>84</v>
      </c>
      <c r="BK281" s="229">
        <f>ROUND(I281*H281,2)</f>
        <v>0</v>
      </c>
      <c r="BL281" s="16" t="s">
        <v>144</v>
      </c>
      <c r="BM281" s="228" t="s">
        <v>302</v>
      </c>
    </row>
    <row r="282" s="2" customFormat="1">
      <c r="A282" s="37"/>
      <c r="B282" s="38"/>
      <c r="C282" s="39"/>
      <c r="D282" s="230" t="s">
        <v>146</v>
      </c>
      <c r="E282" s="39"/>
      <c r="F282" s="231" t="s">
        <v>303</v>
      </c>
      <c r="G282" s="39"/>
      <c r="H282" s="39"/>
      <c r="I282" s="232"/>
      <c r="J282" s="39"/>
      <c r="K282" s="39"/>
      <c r="L282" s="43"/>
      <c r="M282" s="233"/>
      <c r="N282" s="234"/>
      <c r="O282" s="90"/>
      <c r="P282" s="90"/>
      <c r="Q282" s="90"/>
      <c r="R282" s="90"/>
      <c r="S282" s="90"/>
      <c r="T282" s="91"/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T282" s="16" t="s">
        <v>146</v>
      </c>
      <c r="AU282" s="16" t="s">
        <v>86</v>
      </c>
    </row>
    <row r="283" s="13" customFormat="1">
      <c r="A283" s="13"/>
      <c r="B283" s="235"/>
      <c r="C283" s="236"/>
      <c r="D283" s="237" t="s">
        <v>148</v>
      </c>
      <c r="E283" s="238" t="s">
        <v>1</v>
      </c>
      <c r="F283" s="239" t="s">
        <v>149</v>
      </c>
      <c r="G283" s="236"/>
      <c r="H283" s="238" t="s">
        <v>1</v>
      </c>
      <c r="I283" s="240"/>
      <c r="J283" s="236"/>
      <c r="K283" s="236"/>
      <c r="L283" s="241"/>
      <c r="M283" s="242"/>
      <c r="N283" s="243"/>
      <c r="O283" s="243"/>
      <c r="P283" s="243"/>
      <c r="Q283" s="243"/>
      <c r="R283" s="243"/>
      <c r="S283" s="243"/>
      <c r="T283" s="24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5" t="s">
        <v>148</v>
      </c>
      <c r="AU283" s="245" t="s">
        <v>86</v>
      </c>
      <c r="AV283" s="13" t="s">
        <v>84</v>
      </c>
      <c r="AW283" s="13" t="s">
        <v>32</v>
      </c>
      <c r="AX283" s="13" t="s">
        <v>76</v>
      </c>
      <c r="AY283" s="245" t="s">
        <v>137</v>
      </c>
    </row>
    <row r="284" s="13" customFormat="1">
      <c r="A284" s="13"/>
      <c r="B284" s="235"/>
      <c r="C284" s="236"/>
      <c r="D284" s="237" t="s">
        <v>148</v>
      </c>
      <c r="E284" s="238" t="s">
        <v>1</v>
      </c>
      <c r="F284" s="239" t="s">
        <v>150</v>
      </c>
      <c r="G284" s="236"/>
      <c r="H284" s="238" t="s">
        <v>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148</v>
      </c>
      <c r="AU284" s="245" t="s">
        <v>86</v>
      </c>
      <c r="AV284" s="13" t="s">
        <v>84</v>
      </c>
      <c r="AW284" s="13" t="s">
        <v>32</v>
      </c>
      <c r="AX284" s="13" t="s">
        <v>76</v>
      </c>
      <c r="AY284" s="245" t="s">
        <v>137</v>
      </c>
    </row>
    <row r="285" s="14" customFormat="1">
      <c r="A285" s="14"/>
      <c r="B285" s="246"/>
      <c r="C285" s="247"/>
      <c r="D285" s="237" t="s">
        <v>148</v>
      </c>
      <c r="E285" s="248" t="s">
        <v>1</v>
      </c>
      <c r="F285" s="249" t="s">
        <v>304</v>
      </c>
      <c r="G285" s="247"/>
      <c r="H285" s="250">
        <v>0.5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6" t="s">
        <v>148</v>
      </c>
      <c r="AU285" s="256" t="s">
        <v>86</v>
      </c>
      <c r="AV285" s="14" t="s">
        <v>86</v>
      </c>
      <c r="AW285" s="14" t="s">
        <v>32</v>
      </c>
      <c r="AX285" s="14" t="s">
        <v>76</v>
      </c>
      <c r="AY285" s="256" t="s">
        <v>137</v>
      </c>
    </row>
    <row r="286" s="2" customFormat="1" ht="33" customHeight="1">
      <c r="A286" s="37"/>
      <c r="B286" s="38"/>
      <c r="C286" s="217" t="s">
        <v>7</v>
      </c>
      <c r="D286" s="217" t="s">
        <v>139</v>
      </c>
      <c r="E286" s="218" t="s">
        <v>305</v>
      </c>
      <c r="F286" s="219" t="s">
        <v>306</v>
      </c>
      <c r="G286" s="220" t="s">
        <v>142</v>
      </c>
      <c r="H286" s="221">
        <v>85</v>
      </c>
      <c r="I286" s="222"/>
      <c r="J286" s="223">
        <f>ROUND(I286*H286,2)</f>
        <v>0</v>
      </c>
      <c r="K286" s="219" t="s">
        <v>143</v>
      </c>
      <c r="L286" s="43"/>
      <c r="M286" s="224" t="s">
        <v>1</v>
      </c>
      <c r="N286" s="225" t="s">
        <v>41</v>
      </c>
      <c r="O286" s="90"/>
      <c r="P286" s="226">
        <f>O286*H286</f>
        <v>0</v>
      </c>
      <c r="Q286" s="226">
        <v>0</v>
      </c>
      <c r="R286" s="226">
        <f>Q286*H286</f>
        <v>0</v>
      </c>
      <c r="S286" s="226">
        <v>0.255</v>
      </c>
      <c r="T286" s="227">
        <f>S286*H286</f>
        <v>21.675000000000001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144</v>
      </c>
      <c r="AT286" s="228" t="s">
        <v>139</v>
      </c>
      <c r="AU286" s="228" t="s">
        <v>86</v>
      </c>
      <c r="AY286" s="16" t="s">
        <v>137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84</v>
      </c>
      <c r="BK286" s="229">
        <f>ROUND(I286*H286,2)</f>
        <v>0</v>
      </c>
      <c r="BL286" s="16" t="s">
        <v>144</v>
      </c>
      <c r="BM286" s="228" t="s">
        <v>307</v>
      </c>
    </row>
    <row r="287" s="2" customFormat="1">
      <c r="A287" s="37"/>
      <c r="B287" s="38"/>
      <c r="C287" s="39"/>
      <c r="D287" s="230" t="s">
        <v>146</v>
      </c>
      <c r="E287" s="39"/>
      <c r="F287" s="231" t="s">
        <v>308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146</v>
      </c>
      <c r="AU287" s="16" t="s">
        <v>86</v>
      </c>
    </row>
    <row r="288" s="13" customFormat="1">
      <c r="A288" s="13"/>
      <c r="B288" s="235"/>
      <c r="C288" s="236"/>
      <c r="D288" s="237" t="s">
        <v>148</v>
      </c>
      <c r="E288" s="238" t="s">
        <v>1</v>
      </c>
      <c r="F288" s="239" t="s">
        <v>149</v>
      </c>
      <c r="G288" s="236"/>
      <c r="H288" s="238" t="s">
        <v>1</v>
      </c>
      <c r="I288" s="240"/>
      <c r="J288" s="236"/>
      <c r="K288" s="236"/>
      <c r="L288" s="241"/>
      <c r="M288" s="242"/>
      <c r="N288" s="243"/>
      <c r="O288" s="243"/>
      <c r="P288" s="243"/>
      <c r="Q288" s="243"/>
      <c r="R288" s="243"/>
      <c r="S288" s="243"/>
      <c r="T288" s="244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5" t="s">
        <v>148</v>
      </c>
      <c r="AU288" s="245" t="s">
        <v>86</v>
      </c>
      <c r="AV288" s="13" t="s">
        <v>84</v>
      </c>
      <c r="AW288" s="13" t="s">
        <v>32</v>
      </c>
      <c r="AX288" s="13" t="s">
        <v>76</v>
      </c>
      <c r="AY288" s="245" t="s">
        <v>137</v>
      </c>
    </row>
    <row r="289" s="13" customFormat="1">
      <c r="A289" s="13"/>
      <c r="B289" s="235"/>
      <c r="C289" s="236"/>
      <c r="D289" s="237" t="s">
        <v>148</v>
      </c>
      <c r="E289" s="238" t="s">
        <v>1</v>
      </c>
      <c r="F289" s="239" t="s">
        <v>150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148</v>
      </c>
      <c r="AU289" s="245" t="s">
        <v>86</v>
      </c>
      <c r="AV289" s="13" t="s">
        <v>84</v>
      </c>
      <c r="AW289" s="13" t="s">
        <v>32</v>
      </c>
      <c r="AX289" s="13" t="s">
        <v>76</v>
      </c>
      <c r="AY289" s="245" t="s">
        <v>137</v>
      </c>
    </row>
    <row r="290" s="14" customFormat="1">
      <c r="A290" s="14"/>
      <c r="B290" s="246"/>
      <c r="C290" s="247"/>
      <c r="D290" s="237" t="s">
        <v>148</v>
      </c>
      <c r="E290" s="248" t="s">
        <v>1</v>
      </c>
      <c r="F290" s="249" t="s">
        <v>309</v>
      </c>
      <c r="G290" s="247"/>
      <c r="H290" s="250">
        <v>85</v>
      </c>
      <c r="I290" s="251"/>
      <c r="J290" s="247"/>
      <c r="K290" s="247"/>
      <c r="L290" s="252"/>
      <c r="M290" s="253"/>
      <c r="N290" s="254"/>
      <c r="O290" s="254"/>
      <c r="P290" s="254"/>
      <c r="Q290" s="254"/>
      <c r="R290" s="254"/>
      <c r="S290" s="254"/>
      <c r="T290" s="25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6" t="s">
        <v>148</v>
      </c>
      <c r="AU290" s="256" t="s">
        <v>86</v>
      </c>
      <c r="AV290" s="14" t="s">
        <v>86</v>
      </c>
      <c r="AW290" s="14" t="s">
        <v>32</v>
      </c>
      <c r="AX290" s="14" t="s">
        <v>76</v>
      </c>
      <c r="AY290" s="256" t="s">
        <v>137</v>
      </c>
    </row>
    <row r="291" s="2" customFormat="1" ht="33" customHeight="1">
      <c r="A291" s="37"/>
      <c r="B291" s="38"/>
      <c r="C291" s="217" t="s">
        <v>310</v>
      </c>
      <c r="D291" s="217" t="s">
        <v>139</v>
      </c>
      <c r="E291" s="218" t="s">
        <v>311</v>
      </c>
      <c r="F291" s="219" t="s">
        <v>312</v>
      </c>
      <c r="G291" s="220" t="s">
        <v>142</v>
      </c>
      <c r="H291" s="221">
        <v>0.5</v>
      </c>
      <c r="I291" s="222"/>
      <c r="J291" s="223">
        <f>ROUND(I291*H291,2)</f>
        <v>0</v>
      </c>
      <c r="K291" s="219" t="s">
        <v>143</v>
      </c>
      <c r="L291" s="43"/>
      <c r="M291" s="224" t="s">
        <v>1</v>
      </c>
      <c r="N291" s="225" t="s">
        <v>41</v>
      </c>
      <c r="O291" s="90"/>
      <c r="P291" s="226">
        <f>O291*H291</f>
        <v>0</v>
      </c>
      <c r="Q291" s="226">
        <v>0</v>
      </c>
      <c r="R291" s="226">
        <f>Q291*H291</f>
        <v>0</v>
      </c>
      <c r="S291" s="226">
        <v>0.44</v>
      </c>
      <c r="T291" s="227">
        <f>S291*H291</f>
        <v>0.22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144</v>
      </c>
      <c r="AT291" s="228" t="s">
        <v>139</v>
      </c>
      <c r="AU291" s="228" t="s">
        <v>86</v>
      </c>
      <c r="AY291" s="16" t="s">
        <v>137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84</v>
      </c>
      <c r="BK291" s="229">
        <f>ROUND(I291*H291,2)</f>
        <v>0</v>
      </c>
      <c r="BL291" s="16" t="s">
        <v>144</v>
      </c>
      <c r="BM291" s="228" t="s">
        <v>313</v>
      </c>
    </row>
    <row r="292" s="2" customFormat="1">
      <c r="A292" s="37"/>
      <c r="B292" s="38"/>
      <c r="C292" s="39"/>
      <c r="D292" s="230" t="s">
        <v>146</v>
      </c>
      <c r="E292" s="39"/>
      <c r="F292" s="231" t="s">
        <v>314</v>
      </c>
      <c r="G292" s="39"/>
      <c r="H292" s="39"/>
      <c r="I292" s="232"/>
      <c r="J292" s="39"/>
      <c r="K292" s="39"/>
      <c r="L292" s="43"/>
      <c r="M292" s="233"/>
      <c r="N292" s="23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146</v>
      </c>
      <c r="AU292" s="16" t="s">
        <v>86</v>
      </c>
    </row>
    <row r="293" s="13" customFormat="1">
      <c r="A293" s="13"/>
      <c r="B293" s="235"/>
      <c r="C293" s="236"/>
      <c r="D293" s="237" t="s">
        <v>148</v>
      </c>
      <c r="E293" s="238" t="s">
        <v>1</v>
      </c>
      <c r="F293" s="239" t="s">
        <v>149</v>
      </c>
      <c r="G293" s="236"/>
      <c r="H293" s="238" t="s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148</v>
      </c>
      <c r="AU293" s="245" t="s">
        <v>86</v>
      </c>
      <c r="AV293" s="13" t="s">
        <v>84</v>
      </c>
      <c r="AW293" s="13" t="s">
        <v>32</v>
      </c>
      <c r="AX293" s="13" t="s">
        <v>76</v>
      </c>
      <c r="AY293" s="245" t="s">
        <v>137</v>
      </c>
    </row>
    <row r="294" s="13" customFormat="1">
      <c r="A294" s="13"/>
      <c r="B294" s="235"/>
      <c r="C294" s="236"/>
      <c r="D294" s="237" t="s">
        <v>148</v>
      </c>
      <c r="E294" s="238" t="s">
        <v>1</v>
      </c>
      <c r="F294" s="239" t="s">
        <v>150</v>
      </c>
      <c r="G294" s="236"/>
      <c r="H294" s="238" t="s">
        <v>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148</v>
      </c>
      <c r="AU294" s="245" t="s">
        <v>86</v>
      </c>
      <c r="AV294" s="13" t="s">
        <v>84</v>
      </c>
      <c r="AW294" s="13" t="s">
        <v>32</v>
      </c>
      <c r="AX294" s="13" t="s">
        <v>76</v>
      </c>
      <c r="AY294" s="245" t="s">
        <v>137</v>
      </c>
    </row>
    <row r="295" s="13" customFormat="1">
      <c r="A295" s="13"/>
      <c r="B295" s="235"/>
      <c r="C295" s="236"/>
      <c r="D295" s="237" t="s">
        <v>148</v>
      </c>
      <c r="E295" s="238" t="s">
        <v>1</v>
      </c>
      <c r="F295" s="239" t="s">
        <v>315</v>
      </c>
      <c r="G295" s="236"/>
      <c r="H295" s="238" t="s">
        <v>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148</v>
      </c>
      <c r="AU295" s="245" t="s">
        <v>86</v>
      </c>
      <c r="AV295" s="13" t="s">
        <v>84</v>
      </c>
      <c r="AW295" s="13" t="s">
        <v>32</v>
      </c>
      <c r="AX295" s="13" t="s">
        <v>76</v>
      </c>
      <c r="AY295" s="245" t="s">
        <v>137</v>
      </c>
    </row>
    <row r="296" s="14" customFormat="1">
      <c r="A296" s="14"/>
      <c r="B296" s="246"/>
      <c r="C296" s="247"/>
      <c r="D296" s="237" t="s">
        <v>148</v>
      </c>
      <c r="E296" s="248" t="s">
        <v>1</v>
      </c>
      <c r="F296" s="249" t="s">
        <v>304</v>
      </c>
      <c r="G296" s="247"/>
      <c r="H296" s="250">
        <v>0.5</v>
      </c>
      <c r="I296" s="251"/>
      <c r="J296" s="247"/>
      <c r="K296" s="247"/>
      <c r="L296" s="252"/>
      <c r="M296" s="253"/>
      <c r="N296" s="254"/>
      <c r="O296" s="254"/>
      <c r="P296" s="254"/>
      <c r="Q296" s="254"/>
      <c r="R296" s="254"/>
      <c r="S296" s="254"/>
      <c r="T296" s="25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6" t="s">
        <v>148</v>
      </c>
      <c r="AU296" s="256" t="s">
        <v>86</v>
      </c>
      <c r="AV296" s="14" t="s">
        <v>86</v>
      </c>
      <c r="AW296" s="14" t="s">
        <v>32</v>
      </c>
      <c r="AX296" s="14" t="s">
        <v>76</v>
      </c>
      <c r="AY296" s="256" t="s">
        <v>137</v>
      </c>
    </row>
    <row r="297" s="2" customFormat="1" ht="33" customHeight="1">
      <c r="A297" s="37"/>
      <c r="B297" s="38"/>
      <c r="C297" s="217" t="s">
        <v>316</v>
      </c>
      <c r="D297" s="217" t="s">
        <v>139</v>
      </c>
      <c r="E297" s="218" t="s">
        <v>317</v>
      </c>
      <c r="F297" s="219" t="s">
        <v>318</v>
      </c>
      <c r="G297" s="220" t="s">
        <v>142</v>
      </c>
      <c r="H297" s="221">
        <v>85</v>
      </c>
      <c r="I297" s="222"/>
      <c r="J297" s="223">
        <f>ROUND(I297*H297,2)</f>
        <v>0</v>
      </c>
      <c r="K297" s="219" t="s">
        <v>143</v>
      </c>
      <c r="L297" s="43"/>
      <c r="M297" s="224" t="s">
        <v>1</v>
      </c>
      <c r="N297" s="225" t="s">
        <v>41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0.57999999999999996</v>
      </c>
      <c r="T297" s="227">
        <f>S297*H297</f>
        <v>49.299999999999997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144</v>
      </c>
      <c r="AT297" s="228" t="s">
        <v>139</v>
      </c>
      <c r="AU297" s="228" t="s">
        <v>86</v>
      </c>
      <c r="AY297" s="16" t="s">
        <v>137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84</v>
      </c>
      <c r="BK297" s="229">
        <f>ROUND(I297*H297,2)</f>
        <v>0</v>
      </c>
      <c r="BL297" s="16" t="s">
        <v>144</v>
      </c>
      <c r="BM297" s="228" t="s">
        <v>319</v>
      </c>
    </row>
    <row r="298" s="2" customFormat="1">
      <c r="A298" s="37"/>
      <c r="B298" s="38"/>
      <c r="C298" s="39"/>
      <c r="D298" s="230" t="s">
        <v>146</v>
      </c>
      <c r="E298" s="39"/>
      <c r="F298" s="231" t="s">
        <v>320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146</v>
      </c>
      <c r="AU298" s="16" t="s">
        <v>86</v>
      </c>
    </row>
    <row r="299" s="13" customFormat="1">
      <c r="A299" s="13"/>
      <c r="B299" s="235"/>
      <c r="C299" s="236"/>
      <c r="D299" s="237" t="s">
        <v>148</v>
      </c>
      <c r="E299" s="238" t="s">
        <v>1</v>
      </c>
      <c r="F299" s="239" t="s">
        <v>321</v>
      </c>
      <c r="G299" s="236"/>
      <c r="H299" s="238" t="s">
        <v>1</v>
      </c>
      <c r="I299" s="240"/>
      <c r="J299" s="236"/>
      <c r="K299" s="236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148</v>
      </c>
      <c r="AU299" s="245" t="s">
        <v>86</v>
      </c>
      <c r="AV299" s="13" t="s">
        <v>84</v>
      </c>
      <c r="AW299" s="13" t="s">
        <v>32</v>
      </c>
      <c r="AX299" s="13" t="s">
        <v>76</v>
      </c>
      <c r="AY299" s="245" t="s">
        <v>137</v>
      </c>
    </row>
    <row r="300" s="13" customFormat="1">
      <c r="A300" s="13"/>
      <c r="B300" s="235"/>
      <c r="C300" s="236"/>
      <c r="D300" s="237" t="s">
        <v>148</v>
      </c>
      <c r="E300" s="238" t="s">
        <v>1</v>
      </c>
      <c r="F300" s="239" t="s">
        <v>150</v>
      </c>
      <c r="G300" s="236"/>
      <c r="H300" s="238" t="s">
        <v>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148</v>
      </c>
      <c r="AU300" s="245" t="s">
        <v>86</v>
      </c>
      <c r="AV300" s="13" t="s">
        <v>84</v>
      </c>
      <c r="AW300" s="13" t="s">
        <v>32</v>
      </c>
      <c r="AX300" s="13" t="s">
        <v>76</v>
      </c>
      <c r="AY300" s="245" t="s">
        <v>137</v>
      </c>
    </row>
    <row r="301" s="13" customFormat="1">
      <c r="A301" s="13"/>
      <c r="B301" s="235"/>
      <c r="C301" s="236"/>
      <c r="D301" s="237" t="s">
        <v>148</v>
      </c>
      <c r="E301" s="238" t="s">
        <v>1</v>
      </c>
      <c r="F301" s="239" t="s">
        <v>322</v>
      </c>
      <c r="G301" s="236"/>
      <c r="H301" s="238" t="s">
        <v>1</v>
      </c>
      <c r="I301" s="240"/>
      <c r="J301" s="236"/>
      <c r="K301" s="236"/>
      <c r="L301" s="241"/>
      <c r="M301" s="242"/>
      <c r="N301" s="243"/>
      <c r="O301" s="243"/>
      <c r="P301" s="243"/>
      <c r="Q301" s="243"/>
      <c r="R301" s="243"/>
      <c r="S301" s="243"/>
      <c r="T301" s="24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5" t="s">
        <v>148</v>
      </c>
      <c r="AU301" s="245" t="s">
        <v>86</v>
      </c>
      <c r="AV301" s="13" t="s">
        <v>84</v>
      </c>
      <c r="AW301" s="13" t="s">
        <v>32</v>
      </c>
      <c r="AX301" s="13" t="s">
        <v>76</v>
      </c>
      <c r="AY301" s="245" t="s">
        <v>137</v>
      </c>
    </row>
    <row r="302" s="14" customFormat="1">
      <c r="A302" s="14"/>
      <c r="B302" s="246"/>
      <c r="C302" s="247"/>
      <c r="D302" s="237" t="s">
        <v>148</v>
      </c>
      <c r="E302" s="248" t="s">
        <v>1</v>
      </c>
      <c r="F302" s="249" t="s">
        <v>309</v>
      </c>
      <c r="G302" s="247"/>
      <c r="H302" s="250">
        <v>85</v>
      </c>
      <c r="I302" s="251"/>
      <c r="J302" s="247"/>
      <c r="K302" s="247"/>
      <c r="L302" s="252"/>
      <c r="M302" s="253"/>
      <c r="N302" s="254"/>
      <c r="O302" s="254"/>
      <c r="P302" s="254"/>
      <c r="Q302" s="254"/>
      <c r="R302" s="254"/>
      <c r="S302" s="254"/>
      <c r="T302" s="255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6" t="s">
        <v>148</v>
      </c>
      <c r="AU302" s="256" t="s">
        <v>86</v>
      </c>
      <c r="AV302" s="14" t="s">
        <v>86</v>
      </c>
      <c r="AW302" s="14" t="s">
        <v>32</v>
      </c>
      <c r="AX302" s="14" t="s">
        <v>76</v>
      </c>
      <c r="AY302" s="256" t="s">
        <v>137</v>
      </c>
    </row>
    <row r="303" s="2" customFormat="1" ht="24.15" customHeight="1">
      <c r="A303" s="37"/>
      <c r="B303" s="38"/>
      <c r="C303" s="217" t="s">
        <v>323</v>
      </c>
      <c r="D303" s="217" t="s">
        <v>139</v>
      </c>
      <c r="E303" s="218" t="s">
        <v>324</v>
      </c>
      <c r="F303" s="219" t="s">
        <v>325</v>
      </c>
      <c r="G303" s="220" t="s">
        <v>142</v>
      </c>
      <c r="H303" s="221">
        <v>543</v>
      </c>
      <c r="I303" s="222"/>
      <c r="J303" s="223">
        <f>ROUND(I303*H303,2)</f>
        <v>0</v>
      </c>
      <c r="K303" s="219" t="s">
        <v>143</v>
      </c>
      <c r="L303" s="43"/>
      <c r="M303" s="224" t="s">
        <v>1</v>
      </c>
      <c r="N303" s="225" t="s">
        <v>41</v>
      </c>
      <c r="O303" s="90"/>
      <c r="P303" s="226">
        <f>O303*H303</f>
        <v>0</v>
      </c>
      <c r="Q303" s="226">
        <v>0</v>
      </c>
      <c r="R303" s="226">
        <f>Q303*H303</f>
        <v>0</v>
      </c>
      <c r="S303" s="226">
        <v>0.57999999999999996</v>
      </c>
      <c r="T303" s="227">
        <f>S303*H303</f>
        <v>314.94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144</v>
      </c>
      <c r="AT303" s="228" t="s">
        <v>139</v>
      </c>
      <c r="AU303" s="228" t="s">
        <v>86</v>
      </c>
      <c r="AY303" s="16" t="s">
        <v>137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84</v>
      </c>
      <c r="BK303" s="229">
        <f>ROUND(I303*H303,2)</f>
        <v>0</v>
      </c>
      <c r="BL303" s="16" t="s">
        <v>144</v>
      </c>
      <c r="BM303" s="228" t="s">
        <v>326</v>
      </c>
    </row>
    <row r="304" s="2" customFormat="1">
      <c r="A304" s="37"/>
      <c r="B304" s="38"/>
      <c r="C304" s="39"/>
      <c r="D304" s="230" t="s">
        <v>146</v>
      </c>
      <c r="E304" s="39"/>
      <c r="F304" s="231" t="s">
        <v>327</v>
      </c>
      <c r="G304" s="39"/>
      <c r="H304" s="39"/>
      <c r="I304" s="232"/>
      <c r="J304" s="39"/>
      <c r="K304" s="39"/>
      <c r="L304" s="43"/>
      <c r="M304" s="233"/>
      <c r="N304" s="23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146</v>
      </c>
      <c r="AU304" s="16" t="s">
        <v>86</v>
      </c>
    </row>
    <row r="305" s="13" customFormat="1">
      <c r="A305" s="13"/>
      <c r="B305" s="235"/>
      <c r="C305" s="236"/>
      <c r="D305" s="237" t="s">
        <v>148</v>
      </c>
      <c r="E305" s="238" t="s">
        <v>1</v>
      </c>
      <c r="F305" s="239" t="s">
        <v>149</v>
      </c>
      <c r="G305" s="236"/>
      <c r="H305" s="238" t="s">
        <v>1</v>
      </c>
      <c r="I305" s="240"/>
      <c r="J305" s="236"/>
      <c r="K305" s="236"/>
      <c r="L305" s="241"/>
      <c r="M305" s="242"/>
      <c r="N305" s="243"/>
      <c r="O305" s="243"/>
      <c r="P305" s="243"/>
      <c r="Q305" s="243"/>
      <c r="R305" s="243"/>
      <c r="S305" s="243"/>
      <c r="T305" s="24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5" t="s">
        <v>148</v>
      </c>
      <c r="AU305" s="245" t="s">
        <v>86</v>
      </c>
      <c r="AV305" s="13" t="s">
        <v>84</v>
      </c>
      <c r="AW305" s="13" t="s">
        <v>32</v>
      </c>
      <c r="AX305" s="13" t="s">
        <v>76</v>
      </c>
      <c r="AY305" s="245" t="s">
        <v>137</v>
      </c>
    </row>
    <row r="306" s="13" customFormat="1">
      <c r="A306" s="13"/>
      <c r="B306" s="235"/>
      <c r="C306" s="236"/>
      <c r="D306" s="237" t="s">
        <v>148</v>
      </c>
      <c r="E306" s="238" t="s">
        <v>1</v>
      </c>
      <c r="F306" s="239" t="s">
        <v>150</v>
      </c>
      <c r="G306" s="236"/>
      <c r="H306" s="238" t="s">
        <v>1</v>
      </c>
      <c r="I306" s="240"/>
      <c r="J306" s="236"/>
      <c r="K306" s="236"/>
      <c r="L306" s="241"/>
      <c r="M306" s="242"/>
      <c r="N306" s="243"/>
      <c r="O306" s="243"/>
      <c r="P306" s="243"/>
      <c r="Q306" s="243"/>
      <c r="R306" s="243"/>
      <c r="S306" s="243"/>
      <c r="T306" s="24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5" t="s">
        <v>148</v>
      </c>
      <c r="AU306" s="245" t="s">
        <v>86</v>
      </c>
      <c r="AV306" s="13" t="s">
        <v>84</v>
      </c>
      <c r="AW306" s="13" t="s">
        <v>32</v>
      </c>
      <c r="AX306" s="13" t="s">
        <v>76</v>
      </c>
      <c r="AY306" s="245" t="s">
        <v>137</v>
      </c>
    </row>
    <row r="307" s="13" customFormat="1">
      <c r="A307" s="13"/>
      <c r="B307" s="235"/>
      <c r="C307" s="236"/>
      <c r="D307" s="237" t="s">
        <v>148</v>
      </c>
      <c r="E307" s="238" t="s">
        <v>1</v>
      </c>
      <c r="F307" s="239" t="s">
        <v>328</v>
      </c>
      <c r="G307" s="236"/>
      <c r="H307" s="238" t="s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148</v>
      </c>
      <c r="AU307" s="245" t="s">
        <v>86</v>
      </c>
      <c r="AV307" s="13" t="s">
        <v>84</v>
      </c>
      <c r="AW307" s="13" t="s">
        <v>32</v>
      </c>
      <c r="AX307" s="13" t="s">
        <v>76</v>
      </c>
      <c r="AY307" s="245" t="s">
        <v>137</v>
      </c>
    </row>
    <row r="308" s="14" customFormat="1">
      <c r="A308" s="14"/>
      <c r="B308" s="246"/>
      <c r="C308" s="247"/>
      <c r="D308" s="237" t="s">
        <v>148</v>
      </c>
      <c r="E308" s="248" t="s">
        <v>1</v>
      </c>
      <c r="F308" s="249" t="s">
        <v>276</v>
      </c>
      <c r="G308" s="247"/>
      <c r="H308" s="250">
        <v>543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148</v>
      </c>
      <c r="AU308" s="256" t="s">
        <v>86</v>
      </c>
      <c r="AV308" s="14" t="s">
        <v>86</v>
      </c>
      <c r="AW308" s="14" t="s">
        <v>32</v>
      </c>
      <c r="AX308" s="14" t="s">
        <v>76</v>
      </c>
      <c r="AY308" s="256" t="s">
        <v>137</v>
      </c>
    </row>
    <row r="309" s="2" customFormat="1" ht="21.75" customHeight="1">
      <c r="A309" s="37"/>
      <c r="B309" s="38"/>
      <c r="C309" s="217" t="s">
        <v>329</v>
      </c>
      <c r="D309" s="217" t="s">
        <v>139</v>
      </c>
      <c r="E309" s="218" t="s">
        <v>330</v>
      </c>
      <c r="F309" s="219" t="s">
        <v>331</v>
      </c>
      <c r="G309" s="220" t="s">
        <v>210</v>
      </c>
      <c r="H309" s="221">
        <v>364.45999999999998</v>
      </c>
      <c r="I309" s="222"/>
      <c r="J309" s="223">
        <f>ROUND(I309*H309,2)</f>
        <v>0</v>
      </c>
      <c r="K309" s="219" t="s">
        <v>143</v>
      </c>
      <c r="L309" s="43"/>
      <c r="M309" s="224" t="s">
        <v>1</v>
      </c>
      <c r="N309" s="225" t="s">
        <v>41</v>
      </c>
      <c r="O309" s="90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144</v>
      </c>
      <c r="AT309" s="228" t="s">
        <v>139</v>
      </c>
      <c r="AU309" s="228" t="s">
        <v>86</v>
      </c>
      <c r="AY309" s="16" t="s">
        <v>137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84</v>
      </c>
      <c r="BK309" s="229">
        <f>ROUND(I309*H309,2)</f>
        <v>0</v>
      </c>
      <c r="BL309" s="16" t="s">
        <v>144</v>
      </c>
      <c r="BM309" s="228" t="s">
        <v>332</v>
      </c>
    </row>
    <row r="310" s="2" customFormat="1">
      <c r="A310" s="37"/>
      <c r="B310" s="38"/>
      <c r="C310" s="39"/>
      <c r="D310" s="230" t="s">
        <v>146</v>
      </c>
      <c r="E310" s="39"/>
      <c r="F310" s="231" t="s">
        <v>333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146</v>
      </c>
      <c r="AU310" s="16" t="s">
        <v>86</v>
      </c>
    </row>
    <row r="311" s="13" customFormat="1">
      <c r="A311" s="13"/>
      <c r="B311" s="235"/>
      <c r="C311" s="236"/>
      <c r="D311" s="237" t="s">
        <v>148</v>
      </c>
      <c r="E311" s="238" t="s">
        <v>1</v>
      </c>
      <c r="F311" s="239" t="s">
        <v>149</v>
      </c>
      <c r="G311" s="236"/>
      <c r="H311" s="238" t="s">
        <v>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5" t="s">
        <v>148</v>
      </c>
      <c r="AU311" s="245" t="s">
        <v>86</v>
      </c>
      <c r="AV311" s="13" t="s">
        <v>84</v>
      </c>
      <c r="AW311" s="13" t="s">
        <v>32</v>
      </c>
      <c r="AX311" s="13" t="s">
        <v>76</v>
      </c>
      <c r="AY311" s="245" t="s">
        <v>137</v>
      </c>
    </row>
    <row r="312" s="13" customFormat="1">
      <c r="A312" s="13"/>
      <c r="B312" s="235"/>
      <c r="C312" s="236"/>
      <c r="D312" s="237" t="s">
        <v>148</v>
      </c>
      <c r="E312" s="238" t="s">
        <v>1</v>
      </c>
      <c r="F312" s="239" t="s">
        <v>150</v>
      </c>
      <c r="G312" s="236"/>
      <c r="H312" s="238" t="s">
        <v>1</v>
      </c>
      <c r="I312" s="240"/>
      <c r="J312" s="236"/>
      <c r="K312" s="236"/>
      <c r="L312" s="241"/>
      <c r="M312" s="242"/>
      <c r="N312" s="243"/>
      <c r="O312" s="243"/>
      <c r="P312" s="243"/>
      <c r="Q312" s="243"/>
      <c r="R312" s="243"/>
      <c r="S312" s="243"/>
      <c r="T312" s="24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5" t="s">
        <v>148</v>
      </c>
      <c r="AU312" s="245" t="s">
        <v>86</v>
      </c>
      <c r="AV312" s="13" t="s">
        <v>84</v>
      </c>
      <c r="AW312" s="13" t="s">
        <v>32</v>
      </c>
      <c r="AX312" s="13" t="s">
        <v>76</v>
      </c>
      <c r="AY312" s="245" t="s">
        <v>137</v>
      </c>
    </row>
    <row r="313" s="13" customFormat="1">
      <c r="A313" s="13"/>
      <c r="B313" s="235"/>
      <c r="C313" s="236"/>
      <c r="D313" s="237" t="s">
        <v>148</v>
      </c>
      <c r="E313" s="238" t="s">
        <v>1</v>
      </c>
      <c r="F313" s="239" t="s">
        <v>334</v>
      </c>
      <c r="G313" s="236"/>
      <c r="H313" s="238" t="s">
        <v>1</v>
      </c>
      <c r="I313" s="240"/>
      <c r="J313" s="236"/>
      <c r="K313" s="236"/>
      <c r="L313" s="241"/>
      <c r="M313" s="242"/>
      <c r="N313" s="243"/>
      <c r="O313" s="243"/>
      <c r="P313" s="243"/>
      <c r="Q313" s="243"/>
      <c r="R313" s="243"/>
      <c r="S313" s="243"/>
      <c r="T313" s="24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5" t="s">
        <v>148</v>
      </c>
      <c r="AU313" s="245" t="s">
        <v>86</v>
      </c>
      <c r="AV313" s="13" t="s">
        <v>84</v>
      </c>
      <c r="AW313" s="13" t="s">
        <v>32</v>
      </c>
      <c r="AX313" s="13" t="s">
        <v>76</v>
      </c>
      <c r="AY313" s="245" t="s">
        <v>137</v>
      </c>
    </row>
    <row r="314" s="14" customFormat="1">
      <c r="A314" s="14"/>
      <c r="B314" s="246"/>
      <c r="C314" s="247"/>
      <c r="D314" s="237" t="s">
        <v>148</v>
      </c>
      <c r="E314" s="248" t="s">
        <v>1</v>
      </c>
      <c r="F314" s="249" t="s">
        <v>335</v>
      </c>
      <c r="G314" s="247"/>
      <c r="H314" s="250">
        <v>364.45999999999998</v>
      </c>
      <c r="I314" s="251"/>
      <c r="J314" s="247"/>
      <c r="K314" s="247"/>
      <c r="L314" s="252"/>
      <c r="M314" s="253"/>
      <c r="N314" s="254"/>
      <c r="O314" s="254"/>
      <c r="P314" s="254"/>
      <c r="Q314" s="254"/>
      <c r="R314" s="254"/>
      <c r="S314" s="254"/>
      <c r="T314" s="25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6" t="s">
        <v>148</v>
      </c>
      <c r="AU314" s="256" t="s">
        <v>86</v>
      </c>
      <c r="AV314" s="14" t="s">
        <v>86</v>
      </c>
      <c r="AW314" s="14" t="s">
        <v>32</v>
      </c>
      <c r="AX314" s="14" t="s">
        <v>76</v>
      </c>
      <c r="AY314" s="256" t="s">
        <v>137</v>
      </c>
    </row>
    <row r="315" s="2" customFormat="1" ht="24.15" customHeight="1">
      <c r="A315" s="37"/>
      <c r="B315" s="38"/>
      <c r="C315" s="217" t="s">
        <v>336</v>
      </c>
      <c r="D315" s="217" t="s">
        <v>139</v>
      </c>
      <c r="E315" s="218" t="s">
        <v>337</v>
      </c>
      <c r="F315" s="219" t="s">
        <v>338</v>
      </c>
      <c r="G315" s="220" t="s">
        <v>210</v>
      </c>
      <c r="H315" s="221">
        <v>2551.2199999999998</v>
      </c>
      <c r="I315" s="222"/>
      <c r="J315" s="223">
        <f>ROUND(I315*H315,2)</f>
        <v>0</v>
      </c>
      <c r="K315" s="219" t="s">
        <v>143</v>
      </c>
      <c r="L315" s="43"/>
      <c r="M315" s="224" t="s">
        <v>1</v>
      </c>
      <c r="N315" s="225" t="s">
        <v>41</v>
      </c>
      <c r="O315" s="90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28" t="s">
        <v>144</v>
      </c>
      <c r="AT315" s="228" t="s">
        <v>139</v>
      </c>
      <c r="AU315" s="228" t="s">
        <v>86</v>
      </c>
      <c r="AY315" s="16" t="s">
        <v>137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6" t="s">
        <v>84</v>
      </c>
      <c r="BK315" s="229">
        <f>ROUND(I315*H315,2)</f>
        <v>0</v>
      </c>
      <c r="BL315" s="16" t="s">
        <v>144</v>
      </c>
      <c r="BM315" s="228" t="s">
        <v>339</v>
      </c>
    </row>
    <row r="316" s="2" customFormat="1">
      <c r="A316" s="37"/>
      <c r="B316" s="38"/>
      <c r="C316" s="39"/>
      <c r="D316" s="230" t="s">
        <v>146</v>
      </c>
      <c r="E316" s="39"/>
      <c r="F316" s="231" t="s">
        <v>340</v>
      </c>
      <c r="G316" s="39"/>
      <c r="H316" s="39"/>
      <c r="I316" s="232"/>
      <c r="J316" s="39"/>
      <c r="K316" s="39"/>
      <c r="L316" s="43"/>
      <c r="M316" s="233"/>
      <c r="N316" s="234"/>
      <c r="O316" s="90"/>
      <c r="P316" s="90"/>
      <c r="Q316" s="90"/>
      <c r="R316" s="90"/>
      <c r="S316" s="90"/>
      <c r="T316" s="91"/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T316" s="16" t="s">
        <v>146</v>
      </c>
      <c r="AU316" s="16" t="s">
        <v>86</v>
      </c>
    </row>
    <row r="317" s="14" customFormat="1">
      <c r="A317" s="14"/>
      <c r="B317" s="246"/>
      <c r="C317" s="247"/>
      <c r="D317" s="237" t="s">
        <v>148</v>
      </c>
      <c r="E317" s="247"/>
      <c r="F317" s="249" t="s">
        <v>341</v>
      </c>
      <c r="G317" s="247"/>
      <c r="H317" s="250">
        <v>2551.2199999999998</v>
      </c>
      <c r="I317" s="251"/>
      <c r="J317" s="247"/>
      <c r="K317" s="247"/>
      <c r="L317" s="252"/>
      <c r="M317" s="253"/>
      <c r="N317" s="254"/>
      <c r="O317" s="254"/>
      <c r="P317" s="254"/>
      <c r="Q317" s="254"/>
      <c r="R317" s="254"/>
      <c r="S317" s="254"/>
      <c r="T317" s="25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6" t="s">
        <v>148</v>
      </c>
      <c r="AU317" s="256" t="s">
        <v>86</v>
      </c>
      <c r="AV317" s="14" t="s">
        <v>86</v>
      </c>
      <c r="AW317" s="14" t="s">
        <v>4</v>
      </c>
      <c r="AX317" s="14" t="s">
        <v>84</v>
      </c>
      <c r="AY317" s="256" t="s">
        <v>137</v>
      </c>
    </row>
    <row r="318" s="2" customFormat="1" ht="21.75" customHeight="1">
      <c r="A318" s="37"/>
      <c r="B318" s="38"/>
      <c r="C318" s="217" t="s">
        <v>342</v>
      </c>
      <c r="D318" s="217" t="s">
        <v>139</v>
      </c>
      <c r="E318" s="218" t="s">
        <v>343</v>
      </c>
      <c r="F318" s="219" t="s">
        <v>344</v>
      </c>
      <c r="G318" s="220" t="s">
        <v>210</v>
      </c>
      <c r="H318" s="221">
        <v>277.19400000000002</v>
      </c>
      <c r="I318" s="222"/>
      <c r="J318" s="223">
        <f>ROUND(I318*H318,2)</f>
        <v>0</v>
      </c>
      <c r="K318" s="219" t="s">
        <v>143</v>
      </c>
      <c r="L318" s="43"/>
      <c r="M318" s="224" t="s">
        <v>1</v>
      </c>
      <c r="N318" s="225" t="s">
        <v>41</v>
      </c>
      <c r="O318" s="90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144</v>
      </c>
      <c r="AT318" s="228" t="s">
        <v>139</v>
      </c>
      <c r="AU318" s="228" t="s">
        <v>86</v>
      </c>
      <c r="AY318" s="16" t="s">
        <v>137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84</v>
      </c>
      <c r="BK318" s="229">
        <f>ROUND(I318*H318,2)</f>
        <v>0</v>
      </c>
      <c r="BL318" s="16" t="s">
        <v>144</v>
      </c>
      <c r="BM318" s="228" t="s">
        <v>345</v>
      </c>
    </row>
    <row r="319" s="2" customFormat="1">
      <c r="A319" s="37"/>
      <c r="B319" s="38"/>
      <c r="C319" s="39"/>
      <c r="D319" s="230" t="s">
        <v>146</v>
      </c>
      <c r="E319" s="39"/>
      <c r="F319" s="231" t="s">
        <v>346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146</v>
      </c>
      <c r="AU319" s="16" t="s">
        <v>86</v>
      </c>
    </row>
    <row r="320" s="13" customFormat="1">
      <c r="A320" s="13"/>
      <c r="B320" s="235"/>
      <c r="C320" s="236"/>
      <c r="D320" s="237" t="s">
        <v>148</v>
      </c>
      <c r="E320" s="238" t="s">
        <v>1</v>
      </c>
      <c r="F320" s="239" t="s">
        <v>149</v>
      </c>
      <c r="G320" s="236"/>
      <c r="H320" s="238" t="s">
        <v>1</v>
      </c>
      <c r="I320" s="240"/>
      <c r="J320" s="236"/>
      <c r="K320" s="236"/>
      <c r="L320" s="241"/>
      <c r="M320" s="242"/>
      <c r="N320" s="243"/>
      <c r="O320" s="243"/>
      <c r="P320" s="243"/>
      <c r="Q320" s="243"/>
      <c r="R320" s="243"/>
      <c r="S320" s="243"/>
      <c r="T320" s="24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5" t="s">
        <v>148</v>
      </c>
      <c r="AU320" s="245" t="s">
        <v>86</v>
      </c>
      <c r="AV320" s="13" t="s">
        <v>84</v>
      </c>
      <c r="AW320" s="13" t="s">
        <v>32</v>
      </c>
      <c r="AX320" s="13" t="s">
        <v>76</v>
      </c>
      <c r="AY320" s="245" t="s">
        <v>137</v>
      </c>
    </row>
    <row r="321" s="13" customFormat="1">
      <c r="A321" s="13"/>
      <c r="B321" s="235"/>
      <c r="C321" s="236"/>
      <c r="D321" s="237" t="s">
        <v>148</v>
      </c>
      <c r="E321" s="238" t="s">
        <v>1</v>
      </c>
      <c r="F321" s="239" t="s">
        <v>150</v>
      </c>
      <c r="G321" s="236"/>
      <c r="H321" s="238" t="s">
        <v>1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5" t="s">
        <v>148</v>
      </c>
      <c r="AU321" s="245" t="s">
        <v>86</v>
      </c>
      <c r="AV321" s="13" t="s">
        <v>84</v>
      </c>
      <c r="AW321" s="13" t="s">
        <v>32</v>
      </c>
      <c r="AX321" s="13" t="s">
        <v>76</v>
      </c>
      <c r="AY321" s="245" t="s">
        <v>137</v>
      </c>
    </row>
    <row r="322" s="13" customFormat="1">
      <c r="A322" s="13"/>
      <c r="B322" s="235"/>
      <c r="C322" s="236"/>
      <c r="D322" s="237" t="s">
        <v>148</v>
      </c>
      <c r="E322" s="238" t="s">
        <v>1</v>
      </c>
      <c r="F322" s="239" t="s">
        <v>347</v>
      </c>
      <c r="G322" s="236"/>
      <c r="H322" s="238" t="s">
        <v>1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148</v>
      </c>
      <c r="AU322" s="245" t="s">
        <v>86</v>
      </c>
      <c r="AV322" s="13" t="s">
        <v>84</v>
      </c>
      <c r="AW322" s="13" t="s">
        <v>32</v>
      </c>
      <c r="AX322" s="13" t="s">
        <v>76</v>
      </c>
      <c r="AY322" s="245" t="s">
        <v>137</v>
      </c>
    </row>
    <row r="323" s="14" customFormat="1">
      <c r="A323" s="14"/>
      <c r="B323" s="246"/>
      <c r="C323" s="247"/>
      <c r="D323" s="237" t="s">
        <v>148</v>
      </c>
      <c r="E323" s="248" t="s">
        <v>1</v>
      </c>
      <c r="F323" s="249" t="s">
        <v>348</v>
      </c>
      <c r="G323" s="247"/>
      <c r="H323" s="250">
        <v>226.43100000000001</v>
      </c>
      <c r="I323" s="251"/>
      <c r="J323" s="247"/>
      <c r="K323" s="247"/>
      <c r="L323" s="252"/>
      <c r="M323" s="253"/>
      <c r="N323" s="254"/>
      <c r="O323" s="254"/>
      <c r="P323" s="254"/>
      <c r="Q323" s="254"/>
      <c r="R323" s="254"/>
      <c r="S323" s="254"/>
      <c r="T323" s="25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6" t="s">
        <v>148</v>
      </c>
      <c r="AU323" s="256" t="s">
        <v>86</v>
      </c>
      <c r="AV323" s="14" t="s">
        <v>86</v>
      </c>
      <c r="AW323" s="14" t="s">
        <v>32</v>
      </c>
      <c r="AX323" s="14" t="s">
        <v>76</v>
      </c>
      <c r="AY323" s="256" t="s">
        <v>137</v>
      </c>
    </row>
    <row r="324" s="13" customFormat="1">
      <c r="A324" s="13"/>
      <c r="B324" s="235"/>
      <c r="C324" s="236"/>
      <c r="D324" s="237" t="s">
        <v>148</v>
      </c>
      <c r="E324" s="238" t="s">
        <v>1</v>
      </c>
      <c r="F324" s="239" t="s">
        <v>322</v>
      </c>
      <c r="G324" s="236"/>
      <c r="H324" s="238" t="s">
        <v>1</v>
      </c>
      <c r="I324" s="240"/>
      <c r="J324" s="236"/>
      <c r="K324" s="236"/>
      <c r="L324" s="241"/>
      <c r="M324" s="242"/>
      <c r="N324" s="243"/>
      <c r="O324" s="243"/>
      <c r="P324" s="243"/>
      <c r="Q324" s="243"/>
      <c r="R324" s="243"/>
      <c r="S324" s="243"/>
      <c r="T324" s="24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5" t="s">
        <v>148</v>
      </c>
      <c r="AU324" s="245" t="s">
        <v>86</v>
      </c>
      <c r="AV324" s="13" t="s">
        <v>84</v>
      </c>
      <c r="AW324" s="13" t="s">
        <v>32</v>
      </c>
      <c r="AX324" s="13" t="s">
        <v>76</v>
      </c>
      <c r="AY324" s="245" t="s">
        <v>137</v>
      </c>
    </row>
    <row r="325" s="14" customFormat="1">
      <c r="A325" s="14"/>
      <c r="B325" s="246"/>
      <c r="C325" s="247"/>
      <c r="D325" s="237" t="s">
        <v>148</v>
      </c>
      <c r="E325" s="248" t="s">
        <v>1</v>
      </c>
      <c r="F325" s="249" t="s">
        <v>349</v>
      </c>
      <c r="G325" s="247"/>
      <c r="H325" s="250">
        <v>21.675000000000001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148</v>
      </c>
      <c r="AU325" s="256" t="s">
        <v>86</v>
      </c>
      <c r="AV325" s="14" t="s">
        <v>86</v>
      </c>
      <c r="AW325" s="14" t="s">
        <v>32</v>
      </c>
      <c r="AX325" s="14" t="s">
        <v>76</v>
      </c>
      <c r="AY325" s="256" t="s">
        <v>137</v>
      </c>
    </row>
    <row r="326" s="13" customFormat="1">
      <c r="A326" s="13"/>
      <c r="B326" s="235"/>
      <c r="C326" s="236"/>
      <c r="D326" s="237" t="s">
        <v>148</v>
      </c>
      <c r="E326" s="238" t="s">
        <v>1</v>
      </c>
      <c r="F326" s="239" t="s">
        <v>255</v>
      </c>
      <c r="G326" s="236"/>
      <c r="H326" s="238" t="s">
        <v>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5" t="s">
        <v>148</v>
      </c>
      <c r="AU326" s="245" t="s">
        <v>86</v>
      </c>
      <c r="AV326" s="13" t="s">
        <v>84</v>
      </c>
      <c r="AW326" s="13" t="s">
        <v>32</v>
      </c>
      <c r="AX326" s="13" t="s">
        <v>76</v>
      </c>
      <c r="AY326" s="245" t="s">
        <v>137</v>
      </c>
    </row>
    <row r="327" s="14" customFormat="1">
      <c r="A327" s="14"/>
      <c r="B327" s="246"/>
      <c r="C327" s="247"/>
      <c r="D327" s="237" t="s">
        <v>148</v>
      </c>
      <c r="E327" s="248" t="s">
        <v>1</v>
      </c>
      <c r="F327" s="249" t="s">
        <v>350</v>
      </c>
      <c r="G327" s="247"/>
      <c r="H327" s="250">
        <v>5.3129999999999997</v>
      </c>
      <c r="I327" s="251"/>
      <c r="J327" s="247"/>
      <c r="K327" s="247"/>
      <c r="L327" s="252"/>
      <c r="M327" s="253"/>
      <c r="N327" s="254"/>
      <c r="O327" s="254"/>
      <c r="P327" s="254"/>
      <c r="Q327" s="254"/>
      <c r="R327" s="254"/>
      <c r="S327" s="254"/>
      <c r="T327" s="25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6" t="s">
        <v>148</v>
      </c>
      <c r="AU327" s="256" t="s">
        <v>86</v>
      </c>
      <c r="AV327" s="14" t="s">
        <v>86</v>
      </c>
      <c r="AW327" s="14" t="s">
        <v>32</v>
      </c>
      <c r="AX327" s="14" t="s">
        <v>76</v>
      </c>
      <c r="AY327" s="256" t="s">
        <v>137</v>
      </c>
    </row>
    <row r="328" s="13" customFormat="1">
      <c r="A328" s="13"/>
      <c r="B328" s="235"/>
      <c r="C328" s="236"/>
      <c r="D328" s="237" t="s">
        <v>148</v>
      </c>
      <c r="E328" s="238" t="s">
        <v>1</v>
      </c>
      <c r="F328" s="239" t="s">
        <v>351</v>
      </c>
      <c r="G328" s="236"/>
      <c r="H328" s="238" t="s">
        <v>1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148</v>
      </c>
      <c r="AU328" s="245" t="s">
        <v>86</v>
      </c>
      <c r="AV328" s="13" t="s">
        <v>84</v>
      </c>
      <c r="AW328" s="13" t="s">
        <v>32</v>
      </c>
      <c r="AX328" s="13" t="s">
        <v>76</v>
      </c>
      <c r="AY328" s="245" t="s">
        <v>137</v>
      </c>
    </row>
    <row r="329" s="14" customFormat="1">
      <c r="A329" s="14"/>
      <c r="B329" s="246"/>
      <c r="C329" s="247"/>
      <c r="D329" s="237" t="s">
        <v>148</v>
      </c>
      <c r="E329" s="248" t="s">
        <v>1</v>
      </c>
      <c r="F329" s="249" t="s">
        <v>352</v>
      </c>
      <c r="G329" s="247"/>
      <c r="H329" s="250">
        <v>3.6200000000000001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148</v>
      </c>
      <c r="AU329" s="256" t="s">
        <v>86</v>
      </c>
      <c r="AV329" s="14" t="s">
        <v>86</v>
      </c>
      <c r="AW329" s="14" t="s">
        <v>32</v>
      </c>
      <c r="AX329" s="14" t="s">
        <v>76</v>
      </c>
      <c r="AY329" s="256" t="s">
        <v>137</v>
      </c>
    </row>
    <row r="330" s="13" customFormat="1">
      <c r="A330" s="13"/>
      <c r="B330" s="235"/>
      <c r="C330" s="236"/>
      <c r="D330" s="237" t="s">
        <v>148</v>
      </c>
      <c r="E330" s="238" t="s">
        <v>1</v>
      </c>
      <c r="F330" s="239" t="s">
        <v>315</v>
      </c>
      <c r="G330" s="236"/>
      <c r="H330" s="238" t="s">
        <v>1</v>
      </c>
      <c r="I330" s="240"/>
      <c r="J330" s="236"/>
      <c r="K330" s="236"/>
      <c r="L330" s="241"/>
      <c r="M330" s="242"/>
      <c r="N330" s="243"/>
      <c r="O330" s="243"/>
      <c r="P330" s="243"/>
      <c r="Q330" s="243"/>
      <c r="R330" s="243"/>
      <c r="S330" s="243"/>
      <c r="T330" s="24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5" t="s">
        <v>148</v>
      </c>
      <c r="AU330" s="245" t="s">
        <v>86</v>
      </c>
      <c r="AV330" s="13" t="s">
        <v>84</v>
      </c>
      <c r="AW330" s="13" t="s">
        <v>32</v>
      </c>
      <c r="AX330" s="13" t="s">
        <v>76</v>
      </c>
      <c r="AY330" s="245" t="s">
        <v>137</v>
      </c>
    </row>
    <row r="331" s="14" customFormat="1">
      <c r="A331" s="14"/>
      <c r="B331" s="246"/>
      <c r="C331" s="247"/>
      <c r="D331" s="237" t="s">
        <v>148</v>
      </c>
      <c r="E331" s="248" t="s">
        <v>1</v>
      </c>
      <c r="F331" s="249" t="s">
        <v>353</v>
      </c>
      <c r="G331" s="247"/>
      <c r="H331" s="250">
        <v>0.22500000000000001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148</v>
      </c>
      <c r="AU331" s="256" t="s">
        <v>86</v>
      </c>
      <c r="AV331" s="14" t="s">
        <v>86</v>
      </c>
      <c r="AW331" s="14" t="s">
        <v>32</v>
      </c>
      <c r="AX331" s="14" t="s">
        <v>76</v>
      </c>
      <c r="AY331" s="256" t="s">
        <v>137</v>
      </c>
    </row>
    <row r="332" s="13" customFormat="1">
      <c r="A332" s="13"/>
      <c r="B332" s="235"/>
      <c r="C332" s="236"/>
      <c r="D332" s="237" t="s">
        <v>148</v>
      </c>
      <c r="E332" s="238" t="s">
        <v>1</v>
      </c>
      <c r="F332" s="239" t="s">
        <v>354</v>
      </c>
      <c r="G332" s="236"/>
      <c r="H332" s="238" t="s">
        <v>1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5" t="s">
        <v>148</v>
      </c>
      <c r="AU332" s="245" t="s">
        <v>86</v>
      </c>
      <c r="AV332" s="13" t="s">
        <v>84</v>
      </c>
      <c r="AW332" s="13" t="s">
        <v>32</v>
      </c>
      <c r="AX332" s="13" t="s">
        <v>76</v>
      </c>
      <c r="AY332" s="245" t="s">
        <v>137</v>
      </c>
    </row>
    <row r="333" s="14" customFormat="1">
      <c r="A333" s="14"/>
      <c r="B333" s="246"/>
      <c r="C333" s="247"/>
      <c r="D333" s="237" t="s">
        <v>148</v>
      </c>
      <c r="E333" s="248" t="s">
        <v>1</v>
      </c>
      <c r="F333" s="249" t="s">
        <v>355</v>
      </c>
      <c r="G333" s="247"/>
      <c r="H333" s="250">
        <v>15.58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6" t="s">
        <v>148</v>
      </c>
      <c r="AU333" s="256" t="s">
        <v>86</v>
      </c>
      <c r="AV333" s="14" t="s">
        <v>86</v>
      </c>
      <c r="AW333" s="14" t="s">
        <v>32</v>
      </c>
      <c r="AX333" s="14" t="s">
        <v>76</v>
      </c>
      <c r="AY333" s="256" t="s">
        <v>137</v>
      </c>
    </row>
    <row r="334" s="13" customFormat="1">
      <c r="A334" s="13"/>
      <c r="B334" s="235"/>
      <c r="C334" s="236"/>
      <c r="D334" s="237" t="s">
        <v>148</v>
      </c>
      <c r="E334" s="238" t="s">
        <v>1</v>
      </c>
      <c r="F334" s="239" t="s">
        <v>356</v>
      </c>
      <c r="G334" s="236"/>
      <c r="H334" s="238" t="s">
        <v>1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5" t="s">
        <v>148</v>
      </c>
      <c r="AU334" s="245" t="s">
        <v>86</v>
      </c>
      <c r="AV334" s="13" t="s">
        <v>84</v>
      </c>
      <c r="AW334" s="13" t="s">
        <v>32</v>
      </c>
      <c r="AX334" s="13" t="s">
        <v>76</v>
      </c>
      <c r="AY334" s="245" t="s">
        <v>137</v>
      </c>
    </row>
    <row r="335" s="14" customFormat="1">
      <c r="A335" s="14"/>
      <c r="B335" s="246"/>
      <c r="C335" s="247"/>
      <c r="D335" s="237" t="s">
        <v>148</v>
      </c>
      <c r="E335" s="248" t="s">
        <v>1</v>
      </c>
      <c r="F335" s="249" t="s">
        <v>357</v>
      </c>
      <c r="G335" s="247"/>
      <c r="H335" s="250">
        <v>0.59999999999999998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148</v>
      </c>
      <c r="AU335" s="256" t="s">
        <v>86</v>
      </c>
      <c r="AV335" s="14" t="s">
        <v>86</v>
      </c>
      <c r="AW335" s="14" t="s">
        <v>32</v>
      </c>
      <c r="AX335" s="14" t="s">
        <v>76</v>
      </c>
      <c r="AY335" s="256" t="s">
        <v>137</v>
      </c>
    </row>
    <row r="336" s="13" customFormat="1">
      <c r="A336" s="13"/>
      <c r="B336" s="235"/>
      <c r="C336" s="236"/>
      <c r="D336" s="237" t="s">
        <v>148</v>
      </c>
      <c r="E336" s="238" t="s">
        <v>1</v>
      </c>
      <c r="F336" s="239" t="s">
        <v>248</v>
      </c>
      <c r="G336" s="236"/>
      <c r="H336" s="238" t="s">
        <v>1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148</v>
      </c>
      <c r="AU336" s="245" t="s">
        <v>86</v>
      </c>
      <c r="AV336" s="13" t="s">
        <v>84</v>
      </c>
      <c r="AW336" s="13" t="s">
        <v>32</v>
      </c>
      <c r="AX336" s="13" t="s">
        <v>76</v>
      </c>
      <c r="AY336" s="245" t="s">
        <v>137</v>
      </c>
    </row>
    <row r="337" s="14" customFormat="1">
      <c r="A337" s="14"/>
      <c r="B337" s="246"/>
      <c r="C337" s="247"/>
      <c r="D337" s="237" t="s">
        <v>148</v>
      </c>
      <c r="E337" s="248" t="s">
        <v>1</v>
      </c>
      <c r="F337" s="249" t="s">
        <v>358</v>
      </c>
      <c r="G337" s="247"/>
      <c r="H337" s="250">
        <v>3.75</v>
      </c>
      <c r="I337" s="251"/>
      <c r="J337" s="247"/>
      <c r="K337" s="247"/>
      <c r="L337" s="252"/>
      <c r="M337" s="253"/>
      <c r="N337" s="254"/>
      <c r="O337" s="254"/>
      <c r="P337" s="254"/>
      <c r="Q337" s="254"/>
      <c r="R337" s="254"/>
      <c r="S337" s="254"/>
      <c r="T337" s="255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6" t="s">
        <v>148</v>
      </c>
      <c r="AU337" s="256" t="s">
        <v>86</v>
      </c>
      <c r="AV337" s="14" t="s">
        <v>86</v>
      </c>
      <c r="AW337" s="14" t="s">
        <v>32</v>
      </c>
      <c r="AX337" s="14" t="s">
        <v>76</v>
      </c>
      <c r="AY337" s="256" t="s">
        <v>137</v>
      </c>
    </row>
    <row r="338" s="2" customFormat="1" ht="24.15" customHeight="1">
      <c r="A338" s="37"/>
      <c r="B338" s="38"/>
      <c r="C338" s="217" t="s">
        <v>359</v>
      </c>
      <c r="D338" s="217" t="s">
        <v>139</v>
      </c>
      <c r="E338" s="218" t="s">
        <v>360</v>
      </c>
      <c r="F338" s="219" t="s">
        <v>361</v>
      </c>
      <c r="G338" s="220" t="s">
        <v>210</v>
      </c>
      <c r="H338" s="221">
        <v>355.34100000000001</v>
      </c>
      <c r="I338" s="222"/>
      <c r="J338" s="223">
        <f>ROUND(I338*H338,2)</f>
        <v>0</v>
      </c>
      <c r="K338" s="219" t="s">
        <v>143</v>
      </c>
      <c r="L338" s="43"/>
      <c r="M338" s="224" t="s">
        <v>1</v>
      </c>
      <c r="N338" s="225" t="s">
        <v>41</v>
      </c>
      <c r="O338" s="90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28" t="s">
        <v>144</v>
      </c>
      <c r="AT338" s="228" t="s">
        <v>139</v>
      </c>
      <c r="AU338" s="228" t="s">
        <v>86</v>
      </c>
      <c r="AY338" s="16" t="s">
        <v>137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6" t="s">
        <v>84</v>
      </c>
      <c r="BK338" s="229">
        <f>ROUND(I338*H338,2)</f>
        <v>0</v>
      </c>
      <c r="BL338" s="16" t="s">
        <v>144</v>
      </c>
      <c r="BM338" s="228" t="s">
        <v>362</v>
      </c>
    </row>
    <row r="339" s="2" customFormat="1">
      <c r="A339" s="37"/>
      <c r="B339" s="38"/>
      <c r="C339" s="39"/>
      <c r="D339" s="230" t="s">
        <v>146</v>
      </c>
      <c r="E339" s="39"/>
      <c r="F339" s="231" t="s">
        <v>363</v>
      </c>
      <c r="G339" s="39"/>
      <c r="H339" s="39"/>
      <c r="I339" s="232"/>
      <c r="J339" s="39"/>
      <c r="K339" s="39"/>
      <c r="L339" s="43"/>
      <c r="M339" s="233"/>
      <c r="N339" s="234"/>
      <c r="O339" s="90"/>
      <c r="P339" s="90"/>
      <c r="Q339" s="90"/>
      <c r="R339" s="90"/>
      <c r="S339" s="90"/>
      <c r="T339" s="91"/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T339" s="16" t="s">
        <v>146</v>
      </c>
      <c r="AU339" s="16" t="s">
        <v>86</v>
      </c>
    </row>
    <row r="340" s="13" customFormat="1">
      <c r="A340" s="13"/>
      <c r="B340" s="235"/>
      <c r="C340" s="236"/>
      <c r="D340" s="237" t="s">
        <v>148</v>
      </c>
      <c r="E340" s="238" t="s">
        <v>1</v>
      </c>
      <c r="F340" s="239" t="s">
        <v>149</v>
      </c>
      <c r="G340" s="236"/>
      <c r="H340" s="238" t="s">
        <v>1</v>
      </c>
      <c r="I340" s="240"/>
      <c r="J340" s="236"/>
      <c r="K340" s="236"/>
      <c r="L340" s="241"/>
      <c r="M340" s="242"/>
      <c r="N340" s="243"/>
      <c r="O340" s="243"/>
      <c r="P340" s="243"/>
      <c r="Q340" s="243"/>
      <c r="R340" s="243"/>
      <c r="S340" s="243"/>
      <c r="T340" s="244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5" t="s">
        <v>148</v>
      </c>
      <c r="AU340" s="245" t="s">
        <v>86</v>
      </c>
      <c r="AV340" s="13" t="s">
        <v>84</v>
      </c>
      <c r="AW340" s="13" t="s">
        <v>32</v>
      </c>
      <c r="AX340" s="13" t="s">
        <v>76</v>
      </c>
      <c r="AY340" s="245" t="s">
        <v>137</v>
      </c>
    </row>
    <row r="341" s="13" customFormat="1">
      <c r="A341" s="13"/>
      <c r="B341" s="235"/>
      <c r="C341" s="236"/>
      <c r="D341" s="237" t="s">
        <v>148</v>
      </c>
      <c r="E341" s="238" t="s">
        <v>1</v>
      </c>
      <c r="F341" s="239" t="s">
        <v>150</v>
      </c>
      <c r="G341" s="236"/>
      <c r="H341" s="238" t="s">
        <v>1</v>
      </c>
      <c r="I341" s="240"/>
      <c r="J341" s="236"/>
      <c r="K341" s="236"/>
      <c r="L341" s="241"/>
      <c r="M341" s="242"/>
      <c r="N341" s="243"/>
      <c r="O341" s="243"/>
      <c r="P341" s="243"/>
      <c r="Q341" s="243"/>
      <c r="R341" s="243"/>
      <c r="S341" s="243"/>
      <c r="T341" s="24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5" t="s">
        <v>148</v>
      </c>
      <c r="AU341" s="245" t="s">
        <v>86</v>
      </c>
      <c r="AV341" s="13" t="s">
        <v>84</v>
      </c>
      <c r="AW341" s="13" t="s">
        <v>32</v>
      </c>
      <c r="AX341" s="13" t="s">
        <v>76</v>
      </c>
      <c r="AY341" s="245" t="s">
        <v>137</v>
      </c>
    </row>
    <row r="342" s="13" customFormat="1">
      <c r="A342" s="13"/>
      <c r="B342" s="235"/>
      <c r="C342" s="236"/>
      <c r="D342" s="237" t="s">
        <v>148</v>
      </c>
      <c r="E342" s="238" t="s">
        <v>1</v>
      </c>
      <c r="F342" s="239" t="s">
        <v>322</v>
      </c>
      <c r="G342" s="236"/>
      <c r="H342" s="238" t="s">
        <v>1</v>
      </c>
      <c r="I342" s="240"/>
      <c r="J342" s="236"/>
      <c r="K342" s="236"/>
      <c r="L342" s="241"/>
      <c r="M342" s="242"/>
      <c r="N342" s="243"/>
      <c r="O342" s="243"/>
      <c r="P342" s="243"/>
      <c r="Q342" s="243"/>
      <c r="R342" s="243"/>
      <c r="S342" s="243"/>
      <c r="T342" s="24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5" t="s">
        <v>148</v>
      </c>
      <c r="AU342" s="245" t="s">
        <v>86</v>
      </c>
      <c r="AV342" s="13" t="s">
        <v>84</v>
      </c>
      <c r="AW342" s="13" t="s">
        <v>32</v>
      </c>
      <c r="AX342" s="13" t="s">
        <v>76</v>
      </c>
      <c r="AY342" s="245" t="s">
        <v>137</v>
      </c>
    </row>
    <row r="343" s="14" customFormat="1">
      <c r="A343" s="14"/>
      <c r="B343" s="246"/>
      <c r="C343" s="247"/>
      <c r="D343" s="237" t="s">
        <v>148</v>
      </c>
      <c r="E343" s="248" t="s">
        <v>1</v>
      </c>
      <c r="F343" s="249" t="s">
        <v>349</v>
      </c>
      <c r="G343" s="247"/>
      <c r="H343" s="250">
        <v>21.675000000000001</v>
      </c>
      <c r="I343" s="251"/>
      <c r="J343" s="247"/>
      <c r="K343" s="247"/>
      <c r="L343" s="252"/>
      <c r="M343" s="253"/>
      <c r="N343" s="254"/>
      <c r="O343" s="254"/>
      <c r="P343" s="254"/>
      <c r="Q343" s="254"/>
      <c r="R343" s="254"/>
      <c r="S343" s="254"/>
      <c r="T343" s="25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6" t="s">
        <v>148</v>
      </c>
      <c r="AU343" s="256" t="s">
        <v>86</v>
      </c>
      <c r="AV343" s="14" t="s">
        <v>86</v>
      </c>
      <c r="AW343" s="14" t="s">
        <v>32</v>
      </c>
      <c r="AX343" s="14" t="s">
        <v>76</v>
      </c>
      <c r="AY343" s="256" t="s">
        <v>137</v>
      </c>
    </row>
    <row r="344" s="13" customFormat="1">
      <c r="A344" s="13"/>
      <c r="B344" s="235"/>
      <c r="C344" s="236"/>
      <c r="D344" s="237" t="s">
        <v>148</v>
      </c>
      <c r="E344" s="238" t="s">
        <v>1</v>
      </c>
      <c r="F344" s="239" t="s">
        <v>255</v>
      </c>
      <c r="G344" s="236"/>
      <c r="H344" s="238" t="s">
        <v>1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5" t="s">
        <v>148</v>
      </c>
      <c r="AU344" s="245" t="s">
        <v>86</v>
      </c>
      <c r="AV344" s="13" t="s">
        <v>84</v>
      </c>
      <c r="AW344" s="13" t="s">
        <v>32</v>
      </c>
      <c r="AX344" s="13" t="s">
        <v>76</v>
      </c>
      <c r="AY344" s="245" t="s">
        <v>137</v>
      </c>
    </row>
    <row r="345" s="14" customFormat="1">
      <c r="A345" s="14"/>
      <c r="B345" s="246"/>
      <c r="C345" s="247"/>
      <c r="D345" s="237" t="s">
        <v>148</v>
      </c>
      <c r="E345" s="248" t="s">
        <v>1</v>
      </c>
      <c r="F345" s="249" t="s">
        <v>350</v>
      </c>
      <c r="G345" s="247"/>
      <c r="H345" s="250">
        <v>5.3129999999999997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148</v>
      </c>
      <c r="AU345" s="256" t="s">
        <v>86</v>
      </c>
      <c r="AV345" s="14" t="s">
        <v>86</v>
      </c>
      <c r="AW345" s="14" t="s">
        <v>32</v>
      </c>
      <c r="AX345" s="14" t="s">
        <v>76</v>
      </c>
      <c r="AY345" s="256" t="s">
        <v>137</v>
      </c>
    </row>
    <row r="346" s="13" customFormat="1">
      <c r="A346" s="13"/>
      <c r="B346" s="235"/>
      <c r="C346" s="236"/>
      <c r="D346" s="237" t="s">
        <v>148</v>
      </c>
      <c r="E346" s="238" t="s">
        <v>1</v>
      </c>
      <c r="F346" s="239" t="s">
        <v>351</v>
      </c>
      <c r="G346" s="236"/>
      <c r="H346" s="238" t="s">
        <v>1</v>
      </c>
      <c r="I346" s="240"/>
      <c r="J346" s="236"/>
      <c r="K346" s="236"/>
      <c r="L346" s="241"/>
      <c r="M346" s="242"/>
      <c r="N346" s="243"/>
      <c r="O346" s="243"/>
      <c r="P346" s="243"/>
      <c r="Q346" s="243"/>
      <c r="R346" s="243"/>
      <c r="S346" s="243"/>
      <c r="T346" s="24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5" t="s">
        <v>148</v>
      </c>
      <c r="AU346" s="245" t="s">
        <v>86</v>
      </c>
      <c r="AV346" s="13" t="s">
        <v>84</v>
      </c>
      <c r="AW346" s="13" t="s">
        <v>32</v>
      </c>
      <c r="AX346" s="13" t="s">
        <v>76</v>
      </c>
      <c r="AY346" s="245" t="s">
        <v>137</v>
      </c>
    </row>
    <row r="347" s="14" customFormat="1">
      <c r="A347" s="14"/>
      <c r="B347" s="246"/>
      <c r="C347" s="247"/>
      <c r="D347" s="237" t="s">
        <v>148</v>
      </c>
      <c r="E347" s="248" t="s">
        <v>1</v>
      </c>
      <c r="F347" s="249" t="s">
        <v>352</v>
      </c>
      <c r="G347" s="247"/>
      <c r="H347" s="250">
        <v>3.6200000000000001</v>
      </c>
      <c r="I347" s="251"/>
      <c r="J347" s="247"/>
      <c r="K347" s="247"/>
      <c r="L347" s="252"/>
      <c r="M347" s="253"/>
      <c r="N347" s="254"/>
      <c r="O347" s="254"/>
      <c r="P347" s="254"/>
      <c r="Q347" s="254"/>
      <c r="R347" s="254"/>
      <c r="S347" s="254"/>
      <c r="T347" s="255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6" t="s">
        <v>148</v>
      </c>
      <c r="AU347" s="256" t="s">
        <v>86</v>
      </c>
      <c r="AV347" s="14" t="s">
        <v>86</v>
      </c>
      <c r="AW347" s="14" t="s">
        <v>32</v>
      </c>
      <c r="AX347" s="14" t="s">
        <v>76</v>
      </c>
      <c r="AY347" s="256" t="s">
        <v>137</v>
      </c>
    </row>
    <row r="348" s="13" customFormat="1">
      <c r="A348" s="13"/>
      <c r="B348" s="235"/>
      <c r="C348" s="236"/>
      <c r="D348" s="237" t="s">
        <v>148</v>
      </c>
      <c r="E348" s="238" t="s">
        <v>1</v>
      </c>
      <c r="F348" s="239" t="s">
        <v>315</v>
      </c>
      <c r="G348" s="236"/>
      <c r="H348" s="238" t="s">
        <v>1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5" t="s">
        <v>148</v>
      </c>
      <c r="AU348" s="245" t="s">
        <v>86</v>
      </c>
      <c r="AV348" s="13" t="s">
        <v>84</v>
      </c>
      <c r="AW348" s="13" t="s">
        <v>32</v>
      </c>
      <c r="AX348" s="13" t="s">
        <v>76</v>
      </c>
      <c r="AY348" s="245" t="s">
        <v>137</v>
      </c>
    </row>
    <row r="349" s="14" customFormat="1">
      <c r="A349" s="14"/>
      <c r="B349" s="246"/>
      <c r="C349" s="247"/>
      <c r="D349" s="237" t="s">
        <v>148</v>
      </c>
      <c r="E349" s="248" t="s">
        <v>1</v>
      </c>
      <c r="F349" s="249" t="s">
        <v>353</v>
      </c>
      <c r="G349" s="247"/>
      <c r="H349" s="250">
        <v>0.22500000000000001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6" t="s">
        <v>148</v>
      </c>
      <c r="AU349" s="256" t="s">
        <v>86</v>
      </c>
      <c r="AV349" s="14" t="s">
        <v>86</v>
      </c>
      <c r="AW349" s="14" t="s">
        <v>32</v>
      </c>
      <c r="AX349" s="14" t="s">
        <v>76</v>
      </c>
      <c r="AY349" s="256" t="s">
        <v>137</v>
      </c>
    </row>
    <row r="350" s="13" customFormat="1">
      <c r="A350" s="13"/>
      <c r="B350" s="235"/>
      <c r="C350" s="236"/>
      <c r="D350" s="237" t="s">
        <v>148</v>
      </c>
      <c r="E350" s="238" t="s">
        <v>1</v>
      </c>
      <c r="F350" s="239" t="s">
        <v>354</v>
      </c>
      <c r="G350" s="236"/>
      <c r="H350" s="238" t="s">
        <v>1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5" t="s">
        <v>148</v>
      </c>
      <c r="AU350" s="245" t="s">
        <v>86</v>
      </c>
      <c r="AV350" s="13" t="s">
        <v>84</v>
      </c>
      <c r="AW350" s="13" t="s">
        <v>32</v>
      </c>
      <c r="AX350" s="13" t="s">
        <v>76</v>
      </c>
      <c r="AY350" s="245" t="s">
        <v>137</v>
      </c>
    </row>
    <row r="351" s="14" customFormat="1">
      <c r="A351" s="14"/>
      <c r="B351" s="246"/>
      <c r="C351" s="247"/>
      <c r="D351" s="237" t="s">
        <v>148</v>
      </c>
      <c r="E351" s="248" t="s">
        <v>1</v>
      </c>
      <c r="F351" s="249" t="s">
        <v>355</v>
      </c>
      <c r="G351" s="247"/>
      <c r="H351" s="250">
        <v>15.58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148</v>
      </c>
      <c r="AU351" s="256" t="s">
        <v>86</v>
      </c>
      <c r="AV351" s="14" t="s">
        <v>86</v>
      </c>
      <c r="AW351" s="14" t="s">
        <v>32</v>
      </c>
      <c r="AX351" s="14" t="s">
        <v>76</v>
      </c>
      <c r="AY351" s="256" t="s">
        <v>137</v>
      </c>
    </row>
    <row r="352" s="13" customFormat="1">
      <c r="A352" s="13"/>
      <c r="B352" s="235"/>
      <c r="C352" s="236"/>
      <c r="D352" s="237" t="s">
        <v>148</v>
      </c>
      <c r="E352" s="238" t="s">
        <v>1</v>
      </c>
      <c r="F352" s="239" t="s">
        <v>364</v>
      </c>
      <c r="G352" s="236"/>
      <c r="H352" s="238" t="s">
        <v>1</v>
      </c>
      <c r="I352" s="240"/>
      <c r="J352" s="236"/>
      <c r="K352" s="236"/>
      <c r="L352" s="241"/>
      <c r="M352" s="242"/>
      <c r="N352" s="243"/>
      <c r="O352" s="243"/>
      <c r="P352" s="243"/>
      <c r="Q352" s="243"/>
      <c r="R352" s="243"/>
      <c r="S352" s="243"/>
      <c r="T352" s="24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5" t="s">
        <v>148</v>
      </c>
      <c r="AU352" s="245" t="s">
        <v>86</v>
      </c>
      <c r="AV352" s="13" t="s">
        <v>84</v>
      </c>
      <c r="AW352" s="13" t="s">
        <v>32</v>
      </c>
      <c r="AX352" s="13" t="s">
        <v>76</v>
      </c>
      <c r="AY352" s="245" t="s">
        <v>137</v>
      </c>
    </row>
    <row r="353" s="14" customFormat="1">
      <c r="A353" s="14"/>
      <c r="B353" s="246"/>
      <c r="C353" s="247"/>
      <c r="D353" s="237" t="s">
        <v>148</v>
      </c>
      <c r="E353" s="248" t="s">
        <v>1</v>
      </c>
      <c r="F353" s="249" t="s">
        <v>357</v>
      </c>
      <c r="G353" s="247"/>
      <c r="H353" s="250">
        <v>0.59999999999999998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148</v>
      </c>
      <c r="AU353" s="256" t="s">
        <v>86</v>
      </c>
      <c r="AV353" s="14" t="s">
        <v>86</v>
      </c>
      <c r="AW353" s="14" t="s">
        <v>32</v>
      </c>
      <c r="AX353" s="14" t="s">
        <v>76</v>
      </c>
      <c r="AY353" s="256" t="s">
        <v>137</v>
      </c>
    </row>
    <row r="354" s="13" customFormat="1">
      <c r="A354" s="13"/>
      <c r="B354" s="235"/>
      <c r="C354" s="236"/>
      <c r="D354" s="237" t="s">
        <v>148</v>
      </c>
      <c r="E354" s="238" t="s">
        <v>1</v>
      </c>
      <c r="F354" s="239" t="s">
        <v>248</v>
      </c>
      <c r="G354" s="236"/>
      <c r="H354" s="238" t="s">
        <v>1</v>
      </c>
      <c r="I354" s="240"/>
      <c r="J354" s="236"/>
      <c r="K354" s="236"/>
      <c r="L354" s="241"/>
      <c r="M354" s="242"/>
      <c r="N354" s="243"/>
      <c r="O354" s="243"/>
      <c r="P354" s="243"/>
      <c r="Q354" s="243"/>
      <c r="R354" s="243"/>
      <c r="S354" s="243"/>
      <c r="T354" s="244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5" t="s">
        <v>148</v>
      </c>
      <c r="AU354" s="245" t="s">
        <v>86</v>
      </c>
      <c r="AV354" s="13" t="s">
        <v>84</v>
      </c>
      <c r="AW354" s="13" t="s">
        <v>32</v>
      </c>
      <c r="AX354" s="13" t="s">
        <v>76</v>
      </c>
      <c r="AY354" s="245" t="s">
        <v>137</v>
      </c>
    </row>
    <row r="355" s="14" customFormat="1">
      <c r="A355" s="14"/>
      <c r="B355" s="246"/>
      <c r="C355" s="247"/>
      <c r="D355" s="237" t="s">
        <v>148</v>
      </c>
      <c r="E355" s="248" t="s">
        <v>1</v>
      </c>
      <c r="F355" s="249" t="s">
        <v>358</v>
      </c>
      <c r="G355" s="247"/>
      <c r="H355" s="250">
        <v>3.75</v>
      </c>
      <c r="I355" s="251"/>
      <c r="J355" s="247"/>
      <c r="K355" s="247"/>
      <c r="L355" s="252"/>
      <c r="M355" s="253"/>
      <c r="N355" s="254"/>
      <c r="O355" s="254"/>
      <c r="P355" s="254"/>
      <c r="Q355" s="254"/>
      <c r="R355" s="254"/>
      <c r="S355" s="254"/>
      <c r="T355" s="255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6" t="s">
        <v>148</v>
      </c>
      <c r="AU355" s="256" t="s">
        <v>86</v>
      </c>
      <c r="AV355" s="14" t="s">
        <v>86</v>
      </c>
      <c r="AW355" s="14" t="s">
        <v>32</v>
      </c>
      <c r="AX355" s="14" t="s">
        <v>76</v>
      </c>
      <c r="AY355" s="256" t="s">
        <v>137</v>
      </c>
    </row>
    <row r="356" s="14" customFormat="1">
      <c r="A356" s="14"/>
      <c r="B356" s="246"/>
      <c r="C356" s="247"/>
      <c r="D356" s="237" t="s">
        <v>148</v>
      </c>
      <c r="E356" s="247"/>
      <c r="F356" s="249" t="s">
        <v>365</v>
      </c>
      <c r="G356" s="247"/>
      <c r="H356" s="250">
        <v>355.34100000000001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148</v>
      </c>
      <c r="AU356" s="256" t="s">
        <v>86</v>
      </c>
      <c r="AV356" s="14" t="s">
        <v>86</v>
      </c>
      <c r="AW356" s="14" t="s">
        <v>4</v>
      </c>
      <c r="AX356" s="14" t="s">
        <v>84</v>
      </c>
      <c r="AY356" s="256" t="s">
        <v>137</v>
      </c>
    </row>
    <row r="357" s="2" customFormat="1" ht="37.8" customHeight="1">
      <c r="A357" s="37"/>
      <c r="B357" s="38"/>
      <c r="C357" s="217" t="s">
        <v>366</v>
      </c>
      <c r="D357" s="217" t="s">
        <v>139</v>
      </c>
      <c r="E357" s="218" t="s">
        <v>367</v>
      </c>
      <c r="F357" s="219" t="s">
        <v>368</v>
      </c>
      <c r="G357" s="220" t="s">
        <v>210</v>
      </c>
      <c r="H357" s="221">
        <v>42.567999999999998</v>
      </c>
      <c r="I357" s="222"/>
      <c r="J357" s="223">
        <f>ROUND(I357*H357,2)</f>
        <v>0</v>
      </c>
      <c r="K357" s="219" t="s">
        <v>143</v>
      </c>
      <c r="L357" s="43"/>
      <c r="M357" s="224" t="s">
        <v>1</v>
      </c>
      <c r="N357" s="225" t="s">
        <v>41</v>
      </c>
      <c r="O357" s="90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28" t="s">
        <v>144</v>
      </c>
      <c r="AT357" s="228" t="s">
        <v>139</v>
      </c>
      <c r="AU357" s="228" t="s">
        <v>86</v>
      </c>
      <c r="AY357" s="16" t="s">
        <v>137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6" t="s">
        <v>84</v>
      </c>
      <c r="BK357" s="229">
        <f>ROUND(I357*H357,2)</f>
        <v>0</v>
      </c>
      <c r="BL357" s="16" t="s">
        <v>144</v>
      </c>
      <c r="BM357" s="228" t="s">
        <v>369</v>
      </c>
    </row>
    <row r="358" s="2" customFormat="1">
      <c r="A358" s="37"/>
      <c r="B358" s="38"/>
      <c r="C358" s="39"/>
      <c r="D358" s="230" t="s">
        <v>146</v>
      </c>
      <c r="E358" s="39"/>
      <c r="F358" s="231" t="s">
        <v>370</v>
      </c>
      <c r="G358" s="39"/>
      <c r="H358" s="39"/>
      <c r="I358" s="232"/>
      <c r="J358" s="39"/>
      <c r="K358" s="39"/>
      <c r="L358" s="43"/>
      <c r="M358" s="233"/>
      <c r="N358" s="234"/>
      <c r="O358" s="90"/>
      <c r="P358" s="90"/>
      <c r="Q358" s="90"/>
      <c r="R358" s="90"/>
      <c r="S358" s="90"/>
      <c r="T358" s="91"/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T358" s="16" t="s">
        <v>146</v>
      </c>
      <c r="AU358" s="16" t="s">
        <v>86</v>
      </c>
    </row>
    <row r="359" s="13" customFormat="1">
      <c r="A359" s="13"/>
      <c r="B359" s="235"/>
      <c r="C359" s="236"/>
      <c r="D359" s="237" t="s">
        <v>148</v>
      </c>
      <c r="E359" s="238" t="s">
        <v>1</v>
      </c>
      <c r="F359" s="239" t="s">
        <v>149</v>
      </c>
      <c r="G359" s="236"/>
      <c r="H359" s="238" t="s">
        <v>1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5" t="s">
        <v>148</v>
      </c>
      <c r="AU359" s="245" t="s">
        <v>86</v>
      </c>
      <c r="AV359" s="13" t="s">
        <v>84</v>
      </c>
      <c r="AW359" s="13" t="s">
        <v>32</v>
      </c>
      <c r="AX359" s="13" t="s">
        <v>76</v>
      </c>
      <c r="AY359" s="245" t="s">
        <v>137</v>
      </c>
    </row>
    <row r="360" s="13" customFormat="1">
      <c r="A360" s="13"/>
      <c r="B360" s="235"/>
      <c r="C360" s="236"/>
      <c r="D360" s="237" t="s">
        <v>148</v>
      </c>
      <c r="E360" s="238" t="s">
        <v>1</v>
      </c>
      <c r="F360" s="239" t="s">
        <v>150</v>
      </c>
      <c r="G360" s="236"/>
      <c r="H360" s="238" t="s">
        <v>1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5" t="s">
        <v>148</v>
      </c>
      <c r="AU360" s="245" t="s">
        <v>86</v>
      </c>
      <c r="AV360" s="13" t="s">
        <v>84</v>
      </c>
      <c r="AW360" s="13" t="s">
        <v>32</v>
      </c>
      <c r="AX360" s="13" t="s">
        <v>76</v>
      </c>
      <c r="AY360" s="245" t="s">
        <v>137</v>
      </c>
    </row>
    <row r="361" s="13" customFormat="1">
      <c r="A361" s="13"/>
      <c r="B361" s="235"/>
      <c r="C361" s="236"/>
      <c r="D361" s="237" t="s">
        <v>148</v>
      </c>
      <c r="E361" s="238" t="s">
        <v>1</v>
      </c>
      <c r="F361" s="239" t="s">
        <v>371</v>
      </c>
      <c r="G361" s="236"/>
      <c r="H361" s="238" t="s">
        <v>1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5" t="s">
        <v>148</v>
      </c>
      <c r="AU361" s="245" t="s">
        <v>86</v>
      </c>
      <c r="AV361" s="13" t="s">
        <v>84</v>
      </c>
      <c r="AW361" s="13" t="s">
        <v>32</v>
      </c>
      <c r="AX361" s="13" t="s">
        <v>76</v>
      </c>
      <c r="AY361" s="245" t="s">
        <v>137</v>
      </c>
    </row>
    <row r="362" s="14" customFormat="1">
      <c r="A362" s="14"/>
      <c r="B362" s="246"/>
      <c r="C362" s="247"/>
      <c r="D362" s="237" t="s">
        <v>148</v>
      </c>
      <c r="E362" s="248" t="s">
        <v>1</v>
      </c>
      <c r="F362" s="249" t="s">
        <v>349</v>
      </c>
      <c r="G362" s="247"/>
      <c r="H362" s="250">
        <v>21.675000000000001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148</v>
      </c>
      <c r="AU362" s="256" t="s">
        <v>86</v>
      </c>
      <c r="AV362" s="14" t="s">
        <v>86</v>
      </c>
      <c r="AW362" s="14" t="s">
        <v>32</v>
      </c>
      <c r="AX362" s="14" t="s">
        <v>76</v>
      </c>
      <c r="AY362" s="256" t="s">
        <v>137</v>
      </c>
    </row>
    <row r="363" s="13" customFormat="1">
      <c r="A363" s="13"/>
      <c r="B363" s="235"/>
      <c r="C363" s="236"/>
      <c r="D363" s="237" t="s">
        <v>148</v>
      </c>
      <c r="E363" s="238" t="s">
        <v>1</v>
      </c>
      <c r="F363" s="239" t="s">
        <v>255</v>
      </c>
      <c r="G363" s="236"/>
      <c r="H363" s="238" t="s">
        <v>1</v>
      </c>
      <c r="I363" s="240"/>
      <c r="J363" s="236"/>
      <c r="K363" s="236"/>
      <c r="L363" s="241"/>
      <c r="M363" s="242"/>
      <c r="N363" s="243"/>
      <c r="O363" s="243"/>
      <c r="P363" s="243"/>
      <c r="Q363" s="243"/>
      <c r="R363" s="243"/>
      <c r="S363" s="243"/>
      <c r="T363" s="24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5" t="s">
        <v>148</v>
      </c>
      <c r="AU363" s="245" t="s">
        <v>86</v>
      </c>
      <c r="AV363" s="13" t="s">
        <v>84</v>
      </c>
      <c r="AW363" s="13" t="s">
        <v>32</v>
      </c>
      <c r="AX363" s="13" t="s">
        <v>76</v>
      </c>
      <c r="AY363" s="245" t="s">
        <v>137</v>
      </c>
    </row>
    <row r="364" s="14" customFormat="1">
      <c r="A364" s="14"/>
      <c r="B364" s="246"/>
      <c r="C364" s="247"/>
      <c r="D364" s="237" t="s">
        <v>148</v>
      </c>
      <c r="E364" s="248" t="s">
        <v>1</v>
      </c>
      <c r="F364" s="249" t="s">
        <v>350</v>
      </c>
      <c r="G364" s="247"/>
      <c r="H364" s="250">
        <v>5.3129999999999997</v>
      </c>
      <c r="I364" s="251"/>
      <c r="J364" s="247"/>
      <c r="K364" s="247"/>
      <c r="L364" s="252"/>
      <c r="M364" s="253"/>
      <c r="N364" s="254"/>
      <c r="O364" s="254"/>
      <c r="P364" s="254"/>
      <c r="Q364" s="254"/>
      <c r="R364" s="254"/>
      <c r="S364" s="254"/>
      <c r="T364" s="25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6" t="s">
        <v>148</v>
      </c>
      <c r="AU364" s="256" t="s">
        <v>86</v>
      </c>
      <c r="AV364" s="14" t="s">
        <v>86</v>
      </c>
      <c r="AW364" s="14" t="s">
        <v>32</v>
      </c>
      <c r="AX364" s="14" t="s">
        <v>76</v>
      </c>
      <c r="AY364" s="256" t="s">
        <v>137</v>
      </c>
    </row>
    <row r="365" s="13" customFormat="1">
      <c r="A365" s="13"/>
      <c r="B365" s="235"/>
      <c r="C365" s="236"/>
      <c r="D365" s="237" t="s">
        <v>148</v>
      </c>
      <c r="E365" s="238" t="s">
        <v>1</v>
      </c>
      <c r="F365" s="239" t="s">
        <v>354</v>
      </c>
      <c r="G365" s="236"/>
      <c r="H365" s="238" t="s">
        <v>1</v>
      </c>
      <c r="I365" s="240"/>
      <c r="J365" s="236"/>
      <c r="K365" s="236"/>
      <c r="L365" s="241"/>
      <c r="M365" s="242"/>
      <c r="N365" s="243"/>
      <c r="O365" s="243"/>
      <c r="P365" s="243"/>
      <c r="Q365" s="243"/>
      <c r="R365" s="243"/>
      <c r="S365" s="243"/>
      <c r="T365" s="24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5" t="s">
        <v>148</v>
      </c>
      <c r="AU365" s="245" t="s">
        <v>86</v>
      </c>
      <c r="AV365" s="13" t="s">
        <v>84</v>
      </c>
      <c r="AW365" s="13" t="s">
        <v>32</v>
      </c>
      <c r="AX365" s="13" t="s">
        <v>76</v>
      </c>
      <c r="AY365" s="245" t="s">
        <v>137</v>
      </c>
    </row>
    <row r="366" s="14" customFormat="1">
      <c r="A366" s="14"/>
      <c r="B366" s="246"/>
      <c r="C366" s="247"/>
      <c r="D366" s="237" t="s">
        <v>148</v>
      </c>
      <c r="E366" s="248" t="s">
        <v>1</v>
      </c>
      <c r="F366" s="249" t="s">
        <v>355</v>
      </c>
      <c r="G366" s="247"/>
      <c r="H366" s="250">
        <v>15.58</v>
      </c>
      <c r="I366" s="251"/>
      <c r="J366" s="247"/>
      <c r="K366" s="247"/>
      <c r="L366" s="252"/>
      <c r="M366" s="253"/>
      <c r="N366" s="254"/>
      <c r="O366" s="254"/>
      <c r="P366" s="254"/>
      <c r="Q366" s="254"/>
      <c r="R366" s="254"/>
      <c r="S366" s="254"/>
      <c r="T366" s="255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6" t="s">
        <v>148</v>
      </c>
      <c r="AU366" s="256" t="s">
        <v>86</v>
      </c>
      <c r="AV366" s="14" t="s">
        <v>86</v>
      </c>
      <c r="AW366" s="14" t="s">
        <v>32</v>
      </c>
      <c r="AX366" s="14" t="s">
        <v>76</v>
      </c>
      <c r="AY366" s="256" t="s">
        <v>137</v>
      </c>
    </row>
    <row r="367" s="2" customFormat="1" ht="37.8" customHeight="1">
      <c r="A367" s="37"/>
      <c r="B367" s="38"/>
      <c r="C367" s="217" t="s">
        <v>372</v>
      </c>
      <c r="D367" s="217" t="s">
        <v>139</v>
      </c>
      <c r="E367" s="218" t="s">
        <v>373</v>
      </c>
      <c r="F367" s="219" t="s">
        <v>374</v>
      </c>
      <c r="G367" s="220" t="s">
        <v>210</v>
      </c>
      <c r="H367" s="221">
        <v>6.8700000000000001</v>
      </c>
      <c r="I367" s="222"/>
      <c r="J367" s="223">
        <f>ROUND(I367*H367,2)</f>
        <v>0</v>
      </c>
      <c r="K367" s="219" t="s">
        <v>143</v>
      </c>
      <c r="L367" s="43"/>
      <c r="M367" s="224" t="s">
        <v>1</v>
      </c>
      <c r="N367" s="225" t="s">
        <v>41</v>
      </c>
      <c r="O367" s="90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28" t="s">
        <v>144</v>
      </c>
      <c r="AT367" s="228" t="s">
        <v>139</v>
      </c>
      <c r="AU367" s="228" t="s">
        <v>86</v>
      </c>
      <c r="AY367" s="16" t="s">
        <v>137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6" t="s">
        <v>84</v>
      </c>
      <c r="BK367" s="229">
        <f>ROUND(I367*H367,2)</f>
        <v>0</v>
      </c>
      <c r="BL367" s="16" t="s">
        <v>144</v>
      </c>
      <c r="BM367" s="228" t="s">
        <v>375</v>
      </c>
    </row>
    <row r="368" s="2" customFormat="1">
      <c r="A368" s="37"/>
      <c r="B368" s="38"/>
      <c r="C368" s="39"/>
      <c r="D368" s="230" t="s">
        <v>146</v>
      </c>
      <c r="E368" s="39"/>
      <c r="F368" s="231" t="s">
        <v>376</v>
      </c>
      <c r="G368" s="39"/>
      <c r="H368" s="39"/>
      <c r="I368" s="232"/>
      <c r="J368" s="39"/>
      <c r="K368" s="39"/>
      <c r="L368" s="43"/>
      <c r="M368" s="233"/>
      <c r="N368" s="234"/>
      <c r="O368" s="90"/>
      <c r="P368" s="90"/>
      <c r="Q368" s="90"/>
      <c r="R368" s="90"/>
      <c r="S368" s="90"/>
      <c r="T368" s="91"/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T368" s="16" t="s">
        <v>146</v>
      </c>
      <c r="AU368" s="16" t="s">
        <v>86</v>
      </c>
    </row>
    <row r="369" s="13" customFormat="1">
      <c r="A369" s="13"/>
      <c r="B369" s="235"/>
      <c r="C369" s="236"/>
      <c r="D369" s="237" t="s">
        <v>148</v>
      </c>
      <c r="E369" s="238" t="s">
        <v>1</v>
      </c>
      <c r="F369" s="239" t="s">
        <v>149</v>
      </c>
      <c r="G369" s="236"/>
      <c r="H369" s="238" t="s">
        <v>1</v>
      </c>
      <c r="I369" s="240"/>
      <c r="J369" s="236"/>
      <c r="K369" s="236"/>
      <c r="L369" s="241"/>
      <c r="M369" s="242"/>
      <c r="N369" s="243"/>
      <c r="O369" s="243"/>
      <c r="P369" s="243"/>
      <c r="Q369" s="243"/>
      <c r="R369" s="243"/>
      <c r="S369" s="243"/>
      <c r="T369" s="244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5" t="s">
        <v>148</v>
      </c>
      <c r="AU369" s="245" t="s">
        <v>86</v>
      </c>
      <c r="AV369" s="13" t="s">
        <v>84</v>
      </c>
      <c r="AW369" s="13" t="s">
        <v>32</v>
      </c>
      <c r="AX369" s="13" t="s">
        <v>76</v>
      </c>
      <c r="AY369" s="245" t="s">
        <v>137</v>
      </c>
    </row>
    <row r="370" s="13" customFormat="1">
      <c r="A370" s="13"/>
      <c r="B370" s="235"/>
      <c r="C370" s="236"/>
      <c r="D370" s="237" t="s">
        <v>148</v>
      </c>
      <c r="E370" s="238" t="s">
        <v>1</v>
      </c>
      <c r="F370" s="239" t="s">
        <v>150</v>
      </c>
      <c r="G370" s="236"/>
      <c r="H370" s="238" t="s">
        <v>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5" t="s">
        <v>148</v>
      </c>
      <c r="AU370" s="245" t="s">
        <v>86</v>
      </c>
      <c r="AV370" s="13" t="s">
        <v>84</v>
      </c>
      <c r="AW370" s="13" t="s">
        <v>32</v>
      </c>
      <c r="AX370" s="13" t="s">
        <v>76</v>
      </c>
      <c r="AY370" s="245" t="s">
        <v>137</v>
      </c>
    </row>
    <row r="371" s="13" customFormat="1">
      <c r="A371" s="13"/>
      <c r="B371" s="235"/>
      <c r="C371" s="236"/>
      <c r="D371" s="237" t="s">
        <v>148</v>
      </c>
      <c r="E371" s="238" t="s">
        <v>1</v>
      </c>
      <c r="F371" s="239" t="s">
        <v>351</v>
      </c>
      <c r="G371" s="236"/>
      <c r="H371" s="238" t="s">
        <v>1</v>
      </c>
      <c r="I371" s="240"/>
      <c r="J371" s="236"/>
      <c r="K371" s="236"/>
      <c r="L371" s="241"/>
      <c r="M371" s="242"/>
      <c r="N371" s="243"/>
      <c r="O371" s="243"/>
      <c r="P371" s="243"/>
      <c r="Q371" s="243"/>
      <c r="R371" s="243"/>
      <c r="S371" s="243"/>
      <c r="T371" s="24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5" t="s">
        <v>148</v>
      </c>
      <c r="AU371" s="245" t="s">
        <v>86</v>
      </c>
      <c r="AV371" s="13" t="s">
        <v>84</v>
      </c>
      <c r="AW371" s="13" t="s">
        <v>32</v>
      </c>
      <c r="AX371" s="13" t="s">
        <v>76</v>
      </c>
      <c r="AY371" s="245" t="s">
        <v>137</v>
      </c>
    </row>
    <row r="372" s="14" customFormat="1">
      <c r="A372" s="14"/>
      <c r="B372" s="246"/>
      <c r="C372" s="247"/>
      <c r="D372" s="237" t="s">
        <v>148</v>
      </c>
      <c r="E372" s="248" t="s">
        <v>1</v>
      </c>
      <c r="F372" s="249" t="s">
        <v>377</v>
      </c>
      <c r="G372" s="247"/>
      <c r="H372" s="250">
        <v>3.1200000000000001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148</v>
      </c>
      <c r="AU372" s="256" t="s">
        <v>86</v>
      </c>
      <c r="AV372" s="14" t="s">
        <v>86</v>
      </c>
      <c r="AW372" s="14" t="s">
        <v>32</v>
      </c>
      <c r="AX372" s="14" t="s">
        <v>76</v>
      </c>
      <c r="AY372" s="256" t="s">
        <v>137</v>
      </c>
    </row>
    <row r="373" s="13" customFormat="1">
      <c r="A373" s="13"/>
      <c r="B373" s="235"/>
      <c r="C373" s="236"/>
      <c r="D373" s="237" t="s">
        <v>148</v>
      </c>
      <c r="E373" s="238" t="s">
        <v>1</v>
      </c>
      <c r="F373" s="239" t="s">
        <v>248</v>
      </c>
      <c r="G373" s="236"/>
      <c r="H373" s="238" t="s">
        <v>1</v>
      </c>
      <c r="I373" s="240"/>
      <c r="J373" s="236"/>
      <c r="K373" s="236"/>
      <c r="L373" s="241"/>
      <c r="M373" s="242"/>
      <c r="N373" s="243"/>
      <c r="O373" s="243"/>
      <c r="P373" s="243"/>
      <c r="Q373" s="243"/>
      <c r="R373" s="243"/>
      <c r="S373" s="243"/>
      <c r="T373" s="24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5" t="s">
        <v>148</v>
      </c>
      <c r="AU373" s="245" t="s">
        <v>86</v>
      </c>
      <c r="AV373" s="13" t="s">
        <v>84</v>
      </c>
      <c r="AW373" s="13" t="s">
        <v>32</v>
      </c>
      <c r="AX373" s="13" t="s">
        <v>76</v>
      </c>
      <c r="AY373" s="245" t="s">
        <v>137</v>
      </c>
    </row>
    <row r="374" s="14" customFormat="1">
      <c r="A374" s="14"/>
      <c r="B374" s="246"/>
      <c r="C374" s="247"/>
      <c r="D374" s="237" t="s">
        <v>148</v>
      </c>
      <c r="E374" s="248" t="s">
        <v>1</v>
      </c>
      <c r="F374" s="249" t="s">
        <v>358</v>
      </c>
      <c r="G374" s="247"/>
      <c r="H374" s="250">
        <v>3.75</v>
      </c>
      <c r="I374" s="251"/>
      <c r="J374" s="247"/>
      <c r="K374" s="247"/>
      <c r="L374" s="252"/>
      <c r="M374" s="253"/>
      <c r="N374" s="254"/>
      <c r="O374" s="254"/>
      <c r="P374" s="254"/>
      <c r="Q374" s="254"/>
      <c r="R374" s="254"/>
      <c r="S374" s="254"/>
      <c r="T374" s="255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6" t="s">
        <v>148</v>
      </c>
      <c r="AU374" s="256" t="s">
        <v>86</v>
      </c>
      <c r="AV374" s="14" t="s">
        <v>86</v>
      </c>
      <c r="AW374" s="14" t="s">
        <v>32</v>
      </c>
      <c r="AX374" s="14" t="s">
        <v>76</v>
      </c>
      <c r="AY374" s="256" t="s">
        <v>137</v>
      </c>
    </row>
    <row r="375" s="2" customFormat="1" ht="44.25" customHeight="1">
      <c r="A375" s="37"/>
      <c r="B375" s="38"/>
      <c r="C375" s="217" t="s">
        <v>378</v>
      </c>
      <c r="D375" s="217" t="s">
        <v>139</v>
      </c>
      <c r="E375" s="218" t="s">
        <v>379</v>
      </c>
      <c r="F375" s="219" t="s">
        <v>380</v>
      </c>
      <c r="G375" s="220" t="s">
        <v>210</v>
      </c>
      <c r="H375" s="221">
        <v>0.22500000000000001</v>
      </c>
      <c r="I375" s="222"/>
      <c r="J375" s="223">
        <f>ROUND(I375*H375,2)</f>
        <v>0</v>
      </c>
      <c r="K375" s="219" t="s">
        <v>143</v>
      </c>
      <c r="L375" s="43"/>
      <c r="M375" s="224" t="s">
        <v>1</v>
      </c>
      <c r="N375" s="225" t="s">
        <v>41</v>
      </c>
      <c r="O375" s="90"/>
      <c r="P375" s="226">
        <f>O375*H375</f>
        <v>0</v>
      </c>
      <c r="Q375" s="226">
        <v>0</v>
      </c>
      <c r="R375" s="226">
        <f>Q375*H375</f>
        <v>0</v>
      </c>
      <c r="S375" s="226">
        <v>0</v>
      </c>
      <c r="T375" s="227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28" t="s">
        <v>144</v>
      </c>
      <c r="AT375" s="228" t="s">
        <v>139</v>
      </c>
      <c r="AU375" s="228" t="s">
        <v>86</v>
      </c>
      <c r="AY375" s="16" t="s">
        <v>137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6" t="s">
        <v>84</v>
      </c>
      <c r="BK375" s="229">
        <f>ROUND(I375*H375,2)</f>
        <v>0</v>
      </c>
      <c r="BL375" s="16" t="s">
        <v>144</v>
      </c>
      <c r="BM375" s="228" t="s">
        <v>381</v>
      </c>
    </row>
    <row r="376" s="2" customFormat="1">
      <c r="A376" s="37"/>
      <c r="B376" s="38"/>
      <c r="C376" s="39"/>
      <c r="D376" s="230" t="s">
        <v>146</v>
      </c>
      <c r="E376" s="39"/>
      <c r="F376" s="231" t="s">
        <v>382</v>
      </c>
      <c r="G376" s="39"/>
      <c r="H376" s="39"/>
      <c r="I376" s="232"/>
      <c r="J376" s="39"/>
      <c r="K376" s="39"/>
      <c r="L376" s="43"/>
      <c r="M376" s="233"/>
      <c r="N376" s="234"/>
      <c r="O376" s="90"/>
      <c r="P376" s="90"/>
      <c r="Q376" s="90"/>
      <c r="R376" s="90"/>
      <c r="S376" s="90"/>
      <c r="T376" s="91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16" t="s">
        <v>146</v>
      </c>
      <c r="AU376" s="16" t="s">
        <v>86</v>
      </c>
    </row>
    <row r="377" s="13" customFormat="1">
      <c r="A377" s="13"/>
      <c r="B377" s="235"/>
      <c r="C377" s="236"/>
      <c r="D377" s="237" t="s">
        <v>148</v>
      </c>
      <c r="E377" s="238" t="s">
        <v>1</v>
      </c>
      <c r="F377" s="239" t="s">
        <v>149</v>
      </c>
      <c r="G377" s="236"/>
      <c r="H377" s="238" t="s">
        <v>1</v>
      </c>
      <c r="I377" s="240"/>
      <c r="J377" s="236"/>
      <c r="K377" s="236"/>
      <c r="L377" s="241"/>
      <c r="M377" s="242"/>
      <c r="N377" s="243"/>
      <c r="O377" s="243"/>
      <c r="P377" s="243"/>
      <c r="Q377" s="243"/>
      <c r="R377" s="243"/>
      <c r="S377" s="243"/>
      <c r="T377" s="244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5" t="s">
        <v>148</v>
      </c>
      <c r="AU377" s="245" t="s">
        <v>86</v>
      </c>
      <c r="AV377" s="13" t="s">
        <v>84</v>
      </c>
      <c r="AW377" s="13" t="s">
        <v>32</v>
      </c>
      <c r="AX377" s="13" t="s">
        <v>76</v>
      </c>
      <c r="AY377" s="245" t="s">
        <v>137</v>
      </c>
    </row>
    <row r="378" s="13" customFormat="1">
      <c r="A378" s="13"/>
      <c r="B378" s="235"/>
      <c r="C378" s="236"/>
      <c r="D378" s="237" t="s">
        <v>148</v>
      </c>
      <c r="E378" s="238" t="s">
        <v>1</v>
      </c>
      <c r="F378" s="239" t="s">
        <v>150</v>
      </c>
      <c r="G378" s="236"/>
      <c r="H378" s="238" t="s">
        <v>1</v>
      </c>
      <c r="I378" s="240"/>
      <c r="J378" s="236"/>
      <c r="K378" s="236"/>
      <c r="L378" s="241"/>
      <c r="M378" s="242"/>
      <c r="N378" s="243"/>
      <c r="O378" s="243"/>
      <c r="P378" s="243"/>
      <c r="Q378" s="243"/>
      <c r="R378" s="243"/>
      <c r="S378" s="243"/>
      <c r="T378" s="244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5" t="s">
        <v>148</v>
      </c>
      <c r="AU378" s="245" t="s">
        <v>86</v>
      </c>
      <c r="AV378" s="13" t="s">
        <v>84</v>
      </c>
      <c r="AW378" s="13" t="s">
        <v>32</v>
      </c>
      <c r="AX378" s="13" t="s">
        <v>76</v>
      </c>
      <c r="AY378" s="245" t="s">
        <v>137</v>
      </c>
    </row>
    <row r="379" s="13" customFormat="1">
      <c r="A379" s="13"/>
      <c r="B379" s="235"/>
      <c r="C379" s="236"/>
      <c r="D379" s="237" t="s">
        <v>148</v>
      </c>
      <c r="E379" s="238" t="s">
        <v>1</v>
      </c>
      <c r="F379" s="239" t="s">
        <v>315</v>
      </c>
      <c r="G379" s="236"/>
      <c r="H379" s="238" t="s">
        <v>1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5" t="s">
        <v>148</v>
      </c>
      <c r="AU379" s="245" t="s">
        <v>86</v>
      </c>
      <c r="AV379" s="13" t="s">
        <v>84</v>
      </c>
      <c r="AW379" s="13" t="s">
        <v>32</v>
      </c>
      <c r="AX379" s="13" t="s">
        <v>76</v>
      </c>
      <c r="AY379" s="245" t="s">
        <v>137</v>
      </c>
    </row>
    <row r="380" s="14" customFormat="1">
      <c r="A380" s="14"/>
      <c r="B380" s="246"/>
      <c r="C380" s="247"/>
      <c r="D380" s="237" t="s">
        <v>148</v>
      </c>
      <c r="E380" s="248" t="s">
        <v>1</v>
      </c>
      <c r="F380" s="249" t="s">
        <v>353</v>
      </c>
      <c r="G380" s="247"/>
      <c r="H380" s="250">
        <v>0.22500000000000001</v>
      </c>
      <c r="I380" s="251"/>
      <c r="J380" s="247"/>
      <c r="K380" s="247"/>
      <c r="L380" s="252"/>
      <c r="M380" s="253"/>
      <c r="N380" s="254"/>
      <c r="O380" s="254"/>
      <c r="P380" s="254"/>
      <c r="Q380" s="254"/>
      <c r="R380" s="254"/>
      <c r="S380" s="254"/>
      <c r="T380" s="25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6" t="s">
        <v>148</v>
      </c>
      <c r="AU380" s="256" t="s">
        <v>86</v>
      </c>
      <c r="AV380" s="14" t="s">
        <v>86</v>
      </c>
      <c r="AW380" s="14" t="s">
        <v>32</v>
      </c>
      <c r="AX380" s="14" t="s">
        <v>76</v>
      </c>
      <c r="AY380" s="256" t="s">
        <v>137</v>
      </c>
    </row>
    <row r="381" s="2" customFormat="1" ht="44.25" customHeight="1">
      <c r="A381" s="37"/>
      <c r="B381" s="38"/>
      <c r="C381" s="217" t="s">
        <v>383</v>
      </c>
      <c r="D381" s="217" t="s">
        <v>139</v>
      </c>
      <c r="E381" s="218" t="s">
        <v>384</v>
      </c>
      <c r="F381" s="219" t="s">
        <v>385</v>
      </c>
      <c r="G381" s="220" t="s">
        <v>210</v>
      </c>
      <c r="H381" s="221">
        <v>314.94</v>
      </c>
      <c r="I381" s="222"/>
      <c r="J381" s="223">
        <f>ROUND(I381*H381,2)</f>
        <v>0</v>
      </c>
      <c r="K381" s="219" t="s">
        <v>143</v>
      </c>
      <c r="L381" s="43"/>
      <c r="M381" s="224" t="s">
        <v>1</v>
      </c>
      <c r="N381" s="225" t="s">
        <v>41</v>
      </c>
      <c r="O381" s="90"/>
      <c r="P381" s="226">
        <f>O381*H381</f>
        <v>0</v>
      </c>
      <c r="Q381" s="226">
        <v>0</v>
      </c>
      <c r="R381" s="226">
        <f>Q381*H381</f>
        <v>0</v>
      </c>
      <c r="S381" s="226">
        <v>0</v>
      </c>
      <c r="T381" s="227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28" t="s">
        <v>144</v>
      </c>
      <c r="AT381" s="228" t="s">
        <v>139</v>
      </c>
      <c r="AU381" s="228" t="s">
        <v>86</v>
      </c>
      <c r="AY381" s="16" t="s">
        <v>137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6" t="s">
        <v>84</v>
      </c>
      <c r="BK381" s="229">
        <f>ROUND(I381*H381,2)</f>
        <v>0</v>
      </c>
      <c r="BL381" s="16" t="s">
        <v>144</v>
      </c>
      <c r="BM381" s="228" t="s">
        <v>386</v>
      </c>
    </row>
    <row r="382" s="2" customFormat="1">
      <c r="A382" s="37"/>
      <c r="B382" s="38"/>
      <c r="C382" s="39"/>
      <c r="D382" s="230" t="s">
        <v>146</v>
      </c>
      <c r="E382" s="39"/>
      <c r="F382" s="231" t="s">
        <v>387</v>
      </c>
      <c r="G382" s="39"/>
      <c r="H382" s="39"/>
      <c r="I382" s="232"/>
      <c r="J382" s="39"/>
      <c r="K382" s="39"/>
      <c r="L382" s="43"/>
      <c r="M382" s="233"/>
      <c r="N382" s="234"/>
      <c r="O382" s="90"/>
      <c r="P382" s="90"/>
      <c r="Q382" s="90"/>
      <c r="R382" s="90"/>
      <c r="S382" s="90"/>
      <c r="T382" s="91"/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T382" s="16" t="s">
        <v>146</v>
      </c>
      <c r="AU382" s="16" t="s">
        <v>86</v>
      </c>
    </row>
    <row r="383" s="13" customFormat="1">
      <c r="A383" s="13"/>
      <c r="B383" s="235"/>
      <c r="C383" s="236"/>
      <c r="D383" s="237" t="s">
        <v>148</v>
      </c>
      <c r="E383" s="238" t="s">
        <v>1</v>
      </c>
      <c r="F383" s="239" t="s">
        <v>149</v>
      </c>
      <c r="G383" s="236"/>
      <c r="H383" s="238" t="s">
        <v>1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5" t="s">
        <v>148</v>
      </c>
      <c r="AU383" s="245" t="s">
        <v>86</v>
      </c>
      <c r="AV383" s="13" t="s">
        <v>84</v>
      </c>
      <c r="AW383" s="13" t="s">
        <v>32</v>
      </c>
      <c r="AX383" s="13" t="s">
        <v>76</v>
      </c>
      <c r="AY383" s="245" t="s">
        <v>137</v>
      </c>
    </row>
    <row r="384" s="13" customFormat="1">
      <c r="A384" s="13"/>
      <c r="B384" s="235"/>
      <c r="C384" s="236"/>
      <c r="D384" s="237" t="s">
        <v>148</v>
      </c>
      <c r="E384" s="238" t="s">
        <v>1</v>
      </c>
      <c r="F384" s="239" t="s">
        <v>150</v>
      </c>
      <c r="G384" s="236"/>
      <c r="H384" s="238" t="s">
        <v>1</v>
      </c>
      <c r="I384" s="240"/>
      <c r="J384" s="236"/>
      <c r="K384" s="236"/>
      <c r="L384" s="241"/>
      <c r="M384" s="242"/>
      <c r="N384" s="243"/>
      <c r="O384" s="243"/>
      <c r="P384" s="243"/>
      <c r="Q384" s="243"/>
      <c r="R384" s="243"/>
      <c r="S384" s="243"/>
      <c r="T384" s="24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5" t="s">
        <v>148</v>
      </c>
      <c r="AU384" s="245" t="s">
        <v>86</v>
      </c>
      <c r="AV384" s="13" t="s">
        <v>84</v>
      </c>
      <c r="AW384" s="13" t="s">
        <v>32</v>
      </c>
      <c r="AX384" s="13" t="s">
        <v>76</v>
      </c>
      <c r="AY384" s="245" t="s">
        <v>137</v>
      </c>
    </row>
    <row r="385" s="13" customFormat="1">
      <c r="A385" s="13"/>
      <c r="B385" s="235"/>
      <c r="C385" s="236"/>
      <c r="D385" s="237" t="s">
        <v>148</v>
      </c>
      <c r="E385" s="238" t="s">
        <v>1</v>
      </c>
      <c r="F385" s="239" t="s">
        <v>388</v>
      </c>
      <c r="G385" s="236"/>
      <c r="H385" s="238" t="s">
        <v>1</v>
      </c>
      <c r="I385" s="240"/>
      <c r="J385" s="236"/>
      <c r="K385" s="236"/>
      <c r="L385" s="241"/>
      <c r="M385" s="242"/>
      <c r="N385" s="243"/>
      <c r="O385" s="243"/>
      <c r="P385" s="243"/>
      <c r="Q385" s="243"/>
      <c r="R385" s="243"/>
      <c r="S385" s="243"/>
      <c r="T385" s="244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5" t="s">
        <v>148</v>
      </c>
      <c r="AU385" s="245" t="s">
        <v>86</v>
      </c>
      <c r="AV385" s="13" t="s">
        <v>84</v>
      </c>
      <c r="AW385" s="13" t="s">
        <v>32</v>
      </c>
      <c r="AX385" s="13" t="s">
        <v>76</v>
      </c>
      <c r="AY385" s="245" t="s">
        <v>137</v>
      </c>
    </row>
    <row r="386" s="14" customFormat="1">
      <c r="A386" s="14"/>
      <c r="B386" s="246"/>
      <c r="C386" s="247"/>
      <c r="D386" s="237" t="s">
        <v>148</v>
      </c>
      <c r="E386" s="248" t="s">
        <v>1</v>
      </c>
      <c r="F386" s="249" t="s">
        <v>389</v>
      </c>
      <c r="G386" s="247"/>
      <c r="H386" s="250">
        <v>314.94</v>
      </c>
      <c r="I386" s="251"/>
      <c r="J386" s="247"/>
      <c r="K386" s="247"/>
      <c r="L386" s="252"/>
      <c r="M386" s="253"/>
      <c r="N386" s="254"/>
      <c r="O386" s="254"/>
      <c r="P386" s="254"/>
      <c r="Q386" s="254"/>
      <c r="R386" s="254"/>
      <c r="S386" s="254"/>
      <c r="T386" s="25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6" t="s">
        <v>148</v>
      </c>
      <c r="AU386" s="256" t="s">
        <v>86</v>
      </c>
      <c r="AV386" s="14" t="s">
        <v>86</v>
      </c>
      <c r="AW386" s="14" t="s">
        <v>32</v>
      </c>
      <c r="AX386" s="14" t="s">
        <v>76</v>
      </c>
      <c r="AY386" s="256" t="s">
        <v>137</v>
      </c>
    </row>
    <row r="387" s="2" customFormat="1" ht="33" customHeight="1">
      <c r="A387" s="37"/>
      <c r="B387" s="38"/>
      <c r="C387" s="217" t="s">
        <v>390</v>
      </c>
      <c r="D387" s="217" t="s">
        <v>139</v>
      </c>
      <c r="E387" s="218" t="s">
        <v>391</v>
      </c>
      <c r="F387" s="219" t="s">
        <v>392</v>
      </c>
      <c r="G387" s="220" t="s">
        <v>210</v>
      </c>
      <c r="H387" s="221">
        <v>1.1000000000000001</v>
      </c>
      <c r="I387" s="222"/>
      <c r="J387" s="223">
        <f>ROUND(I387*H387,2)</f>
        <v>0</v>
      </c>
      <c r="K387" s="219" t="s">
        <v>143</v>
      </c>
      <c r="L387" s="43"/>
      <c r="M387" s="224" t="s">
        <v>1</v>
      </c>
      <c r="N387" s="225" t="s">
        <v>41</v>
      </c>
      <c r="O387" s="90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28" t="s">
        <v>144</v>
      </c>
      <c r="AT387" s="228" t="s">
        <v>139</v>
      </c>
      <c r="AU387" s="228" t="s">
        <v>86</v>
      </c>
      <c r="AY387" s="16" t="s">
        <v>137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6" t="s">
        <v>84</v>
      </c>
      <c r="BK387" s="229">
        <f>ROUND(I387*H387,2)</f>
        <v>0</v>
      </c>
      <c r="BL387" s="16" t="s">
        <v>144</v>
      </c>
      <c r="BM387" s="228" t="s">
        <v>393</v>
      </c>
    </row>
    <row r="388" s="2" customFormat="1">
      <c r="A388" s="37"/>
      <c r="B388" s="38"/>
      <c r="C388" s="39"/>
      <c r="D388" s="230" t="s">
        <v>146</v>
      </c>
      <c r="E388" s="39"/>
      <c r="F388" s="231" t="s">
        <v>394</v>
      </c>
      <c r="G388" s="39"/>
      <c r="H388" s="39"/>
      <c r="I388" s="232"/>
      <c r="J388" s="39"/>
      <c r="K388" s="39"/>
      <c r="L388" s="43"/>
      <c r="M388" s="233"/>
      <c r="N388" s="234"/>
      <c r="O388" s="90"/>
      <c r="P388" s="90"/>
      <c r="Q388" s="90"/>
      <c r="R388" s="90"/>
      <c r="S388" s="90"/>
      <c r="T388" s="91"/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T388" s="16" t="s">
        <v>146</v>
      </c>
      <c r="AU388" s="16" t="s">
        <v>86</v>
      </c>
    </row>
    <row r="389" s="13" customFormat="1">
      <c r="A389" s="13"/>
      <c r="B389" s="235"/>
      <c r="C389" s="236"/>
      <c r="D389" s="237" t="s">
        <v>148</v>
      </c>
      <c r="E389" s="238" t="s">
        <v>1</v>
      </c>
      <c r="F389" s="239" t="s">
        <v>149</v>
      </c>
      <c r="G389" s="236"/>
      <c r="H389" s="238" t="s">
        <v>1</v>
      </c>
      <c r="I389" s="240"/>
      <c r="J389" s="236"/>
      <c r="K389" s="236"/>
      <c r="L389" s="241"/>
      <c r="M389" s="242"/>
      <c r="N389" s="243"/>
      <c r="O389" s="243"/>
      <c r="P389" s="243"/>
      <c r="Q389" s="243"/>
      <c r="R389" s="243"/>
      <c r="S389" s="243"/>
      <c r="T389" s="24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5" t="s">
        <v>148</v>
      </c>
      <c r="AU389" s="245" t="s">
        <v>86</v>
      </c>
      <c r="AV389" s="13" t="s">
        <v>84</v>
      </c>
      <c r="AW389" s="13" t="s">
        <v>32</v>
      </c>
      <c r="AX389" s="13" t="s">
        <v>76</v>
      </c>
      <c r="AY389" s="245" t="s">
        <v>137</v>
      </c>
    </row>
    <row r="390" s="13" customFormat="1">
      <c r="A390" s="13"/>
      <c r="B390" s="235"/>
      <c r="C390" s="236"/>
      <c r="D390" s="237" t="s">
        <v>148</v>
      </c>
      <c r="E390" s="238" t="s">
        <v>1</v>
      </c>
      <c r="F390" s="239" t="s">
        <v>150</v>
      </c>
      <c r="G390" s="236"/>
      <c r="H390" s="238" t="s">
        <v>1</v>
      </c>
      <c r="I390" s="240"/>
      <c r="J390" s="236"/>
      <c r="K390" s="236"/>
      <c r="L390" s="241"/>
      <c r="M390" s="242"/>
      <c r="N390" s="243"/>
      <c r="O390" s="243"/>
      <c r="P390" s="243"/>
      <c r="Q390" s="243"/>
      <c r="R390" s="243"/>
      <c r="S390" s="243"/>
      <c r="T390" s="24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5" t="s">
        <v>148</v>
      </c>
      <c r="AU390" s="245" t="s">
        <v>86</v>
      </c>
      <c r="AV390" s="13" t="s">
        <v>84</v>
      </c>
      <c r="AW390" s="13" t="s">
        <v>32</v>
      </c>
      <c r="AX390" s="13" t="s">
        <v>76</v>
      </c>
      <c r="AY390" s="245" t="s">
        <v>137</v>
      </c>
    </row>
    <row r="391" s="13" customFormat="1">
      <c r="A391" s="13"/>
      <c r="B391" s="235"/>
      <c r="C391" s="236"/>
      <c r="D391" s="237" t="s">
        <v>148</v>
      </c>
      <c r="E391" s="238" t="s">
        <v>1</v>
      </c>
      <c r="F391" s="239" t="s">
        <v>262</v>
      </c>
      <c r="G391" s="236"/>
      <c r="H391" s="238" t="s">
        <v>1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5" t="s">
        <v>148</v>
      </c>
      <c r="AU391" s="245" t="s">
        <v>86</v>
      </c>
      <c r="AV391" s="13" t="s">
        <v>84</v>
      </c>
      <c r="AW391" s="13" t="s">
        <v>32</v>
      </c>
      <c r="AX391" s="13" t="s">
        <v>76</v>
      </c>
      <c r="AY391" s="245" t="s">
        <v>137</v>
      </c>
    </row>
    <row r="392" s="14" customFormat="1">
      <c r="A392" s="14"/>
      <c r="B392" s="246"/>
      <c r="C392" s="247"/>
      <c r="D392" s="237" t="s">
        <v>148</v>
      </c>
      <c r="E392" s="248" t="s">
        <v>1</v>
      </c>
      <c r="F392" s="249" t="s">
        <v>304</v>
      </c>
      <c r="G392" s="247"/>
      <c r="H392" s="250">
        <v>0.5</v>
      </c>
      <c r="I392" s="251"/>
      <c r="J392" s="247"/>
      <c r="K392" s="247"/>
      <c r="L392" s="252"/>
      <c r="M392" s="253"/>
      <c r="N392" s="254"/>
      <c r="O392" s="254"/>
      <c r="P392" s="254"/>
      <c r="Q392" s="254"/>
      <c r="R392" s="254"/>
      <c r="S392" s="254"/>
      <c r="T392" s="25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6" t="s">
        <v>148</v>
      </c>
      <c r="AU392" s="256" t="s">
        <v>86</v>
      </c>
      <c r="AV392" s="14" t="s">
        <v>86</v>
      </c>
      <c r="AW392" s="14" t="s">
        <v>32</v>
      </c>
      <c r="AX392" s="14" t="s">
        <v>76</v>
      </c>
      <c r="AY392" s="256" t="s">
        <v>137</v>
      </c>
    </row>
    <row r="393" s="13" customFormat="1">
      <c r="A393" s="13"/>
      <c r="B393" s="235"/>
      <c r="C393" s="236"/>
      <c r="D393" s="237" t="s">
        <v>148</v>
      </c>
      <c r="E393" s="238" t="s">
        <v>1</v>
      </c>
      <c r="F393" s="239" t="s">
        <v>364</v>
      </c>
      <c r="G393" s="236"/>
      <c r="H393" s="238" t="s">
        <v>1</v>
      </c>
      <c r="I393" s="240"/>
      <c r="J393" s="236"/>
      <c r="K393" s="236"/>
      <c r="L393" s="241"/>
      <c r="M393" s="242"/>
      <c r="N393" s="243"/>
      <c r="O393" s="243"/>
      <c r="P393" s="243"/>
      <c r="Q393" s="243"/>
      <c r="R393" s="243"/>
      <c r="S393" s="243"/>
      <c r="T393" s="244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5" t="s">
        <v>148</v>
      </c>
      <c r="AU393" s="245" t="s">
        <v>86</v>
      </c>
      <c r="AV393" s="13" t="s">
        <v>84</v>
      </c>
      <c r="AW393" s="13" t="s">
        <v>32</v>
      </c>
      <c r="AX393" s="13" t="s">
        <v>76</v>
      </c>
      <c r="AY393" s="245" t="s">
        <v>137</v>
      </c>
    </row>
    <row r="394" s="14" customFormat="1">
      <c r="A394" s="14"/>
      <c r="B394" s="246"/>
      <c r="C394" s="247"/>
      <c r="D394" s="237" t="s">
        <v>148</v>
      </c>
      <c r="E394" s="248" t="s">
        <v>1</v>
      </c>
      <c r="F394" s="249" t="s">
        <v>357</v>
      </c>
      <c r="G394" s="247"/>
      <c r="H394" s="250">
        <v>0.59999999999999998</v>
      </c>
      <c r="I394" s="251"/>
      <c r="J394" s="247"/>
      <c r="K394" s="247"/>
      <c r="L394" s="252"/>
      <c r="M394" s="253"/>
      <c r="N394" s="254"/>
      <c r="O394" s="254"/>
      <c r="P394" s="254"/>
      <c r="Q394" s="254"/>
      <c r="R394" s="254"/>
      <c r="S394" s="254"/>
      <c r="T394" s="25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6" t="s">
        <v>148</v>
      </c>
      <c r="AU394" s="256" t="s">
        <v>86</v>
      </c>
      <c r="AV394" s="14" t="s">
        <v>86</v>
      </c>
      <c r="AW394" s="14" t="s">
        <v>32</v>
      </c>
      <c r="AX394" s="14" t="s">
        <v>76</v>
      </c>
      <c r="AY394" s="256" t="s">
        <v>137</v>
      </c>
    </row>
    <row r="395" s="12" customFormat="1" ht="22.8" customHeight="1">
      <c r="A395" s="12"/>
      <c r="B395" s="201"/>
      <c r="C395" s="202"/>
      <c r="D395" s="203" t="s">
        <v>75</v>
      </c>
      <c r="E395" s="215" t="s">
        <v>284</v>
      </c>
      <c r="F395" s="215" t="s">
        <v>395</v>
      </c>
      <c r="G395" s="202"/>
      <c r="H395" s="202"/>
      <c r="I395" s="205"/>
      <c r="J395" s="216">
        <f>BK395</f>
        <v>0</v>
      </c>
      <c r="K395" s="202"/>
      <c r="L395" s="207"/>
      <c r="M395" s="208"/>
      <c r="N395" s="209"/>
      <c r="O395" s="209"/>
      <c r="P395" s="210">
        <f>SUM(P396:P427)</f>
        <v>0</v>
      </c>
      <c r="Q395" s="209"/>
      <c r="R395" s="210">
        <f>SUM(R396:R427)</f>
        <v>1.4918800000000001</v>
      </c>
      <c r="S395" s="209"/>
      <c r="T395" s="211">
        <f>SUM(T396:T427)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2" t="s">
        <v>84</v>
      </c>
      <c r="AT395" s="213" t="s">
        <v>75</v>
      </c>
      <c r="AU395" s="213" t="s">
        <v>84</v>
      </c>
      <c r="AY395" s="212" t="s">
        <v>137</v>
      </c>
      <c r="BK395" s="214">
        <f>SUM(BK396:BK427)</f>
        <v>0</v>
      </c>
    </row>
    <row r="396" s="2" customFormat="1" ht="33" customHeight="1">
      <c r="A396" s="37"/>
      <c r="B396" s="38"/>
      <c r="C396" s="217" t="s">
        <v>396</v>
      </c>
      <c r="D396" s="217" t="s">
        <v>139</v>
      </c>
      <c r="E396" s="218" t="s">
        <v>397</v>
      </c>
      <c r="F396" s="219" t="s">
        <v>398</v>
      </c>
      <c r="G396" s="220" t="s">
        <v>142</v>
      </c>
      <c r="H396" s="221">
        <v>29</v>
      </c>
      <c r="I396" s="222"/>
      <c r="J396" s="223">
        <f>ROUND(I396*H396,2)</f>
        <v>0</v>
      </c>
      <c r="K396" s="219" t="s">
        <v>143</v>
      </c>
      <c r="L396" s="43"/>
      <c r="M396" s="224" t="s">
        <v>1</v>
      </c>
      <c r="N396" s="225" t="s">
        <v>41</v>
      </c>
      <c r="O396" s="90"/>
      <c r="P396" s="226">
        <f>O396*H396</f>
        <v>0</v>
      </c>
      <c r="Q396" s="226">
        <v>0</v>
      </c>
      <c r="R396" s="226">
        <f>Q396*H396</f>
        <v>0</v>
      </c>
      <c r="S396" s="226">
        <v>0</v>
      </c>
      <c r="T396" s="227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28" t="s">
        <v>144</v>
      </c>
      <c r="AT396" s="228" t="s">
        <v>139</v>
      </c>
      <c r="AU396" s="228" t="s">
        <v>86</v>
      </c>
      <c r="AY396" s="16" t="s">
        <v>137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6" t="s">
        <v>84</v>
      </c>
      <c r="BK396" s="229">
        <f>ROUND(I396*H396,2)</f>
        <v>0</v>
      </c>
      <c r="BL396" s="16" t="s">
        <v>144</v>
      </c>
      <c r="BM396" s="228" t="s">
        <v>399</v>
      </c>
    </row>
    <row r="397" s="2" customFormat="1">
      <c r="A397" s="37"/>
      <c r="B397" s="38"/>
      <c r="C397" s="39"/>
      <c r="D397" s="230" t="s">
        <v>146</v>
      </c>
      <c r="E397" s="39"/>
      <c r="F397" s="231" t="s">
        <v>400</v>
      </c>
      <c r="G397" s="39"/>
      <c r="H397" s="39"/>
      <c r="I397" s="232"/>
      <c r="J397" s="39"/>
      <c r="K397" s="39"/>
      <c r="L397" s="43"/>
      <c r="M397" s="233"/>
      <c r="N397" s="234"/>
      <c r="O397" s="90"/>
      <c r="P397" s="90"/>
      <c r="Q397" s="90"/>
      <c r="R397" s="90"/>
      <c r="S397" s="90"/>
      <c r="T397" s="91"/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T397" s="16" t="s">
        <v>146</v>
      </c>
      <c r="AU397" s="16" t="s">
        <v>86</v>
      </c>
    </row>
    <row r="398" s="13" customFormat="1">
      <c r="A398" s="13"/>
      <c r="B398" s="235"/>
      <c r="C398" s="236"/>
      <c r="D398" s="237" t="s">
        <v>148</v>
      </c>
      <c r="E398" s="238" t="s">
        <v>1</v>
      </c>
      <c r="F398" s="239" t="s">
        <v>149</v>
      </c>
      <c r="G398" s="236"/>
      <c r="H398" s="238" t="s">
        <v>1</v>
      </c>
      <c r="I398" s="240"/>
      <c r="J398" s="236"/>
      <c r="K398" s="236"/>
      <c r="L398" s="241"/>
      <c r="M398" s="242"/>
      <c r="N398" s="243"/>
      <c r="O398" s="243"/>
      <c r="P398" s="243"/>
      <c r="Q398" s="243"/>
      <c r="R398" s="243"/>
      <c r="S398" s="243"/>
      <c r="T398" s="24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5" t="s">
        <v>148</v>
      </c>
      <c r="AU398" s="245" t="s">
        <v>86</v>
      </c>
      <c r="AV398" s="13" t="s">
        <v>84</v>
      </c>
      <c r="AW398" s="13" t="s">
        <v>32</v>
      </c>
      <c r="AX398" s="13" t="s">
        <v>76</v>
      </c>
      <c r="AY398" s="245" t="s">
        <v>137</v>
      </c>
    </row>
    <row r="399" s="13" customFormat="1">
      <c r="A399" s="13"/>
      <c r="B399" s="235"/>
      <c r="C399" s="236"/>
      <c r="D399" s="237" t="s">
        <v>148</v>
      </c>
      <c r="E399" s="238" t="s">
        <v>1</v>
      </c>
      <c r="F399" s="239" t="s">
        <v>150</v>
      </c>
      <c r="G399" s="236"/>
      <c r="H399" s="238" t="s">
        <v>1</v>
      </c>
      <c r="I399" s="240"/>
      <c r="J399" s="236"/>
      <c r="K399" s="236"/>
      <c r="L399" s="241"/>
      <c r="M399" s="242"/>
      <c r="N399" s="243"/>
      <c r="O399" s="243"/>
      <c r="P399" s="243"/>
      <c r="Q399" s="243"/>
      <c r="R399" s="243"/>
      <c r="S399" s="243"/>
      <c r="T399" s="24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5" t="s">
        <v>148</v>
      </c>
      <c r="AU399" s="245" t="s">
        <v>86</v>
      </c>
      <c r="AV399" s="13" t="s">
        <v>84</v>
      </c>
      <c r="AW399" s="13" t="s">
        <v>32</v>
      </c>
      <c r="AX399" s="13" t="s">
        <v>76</v>
      </c>
      <c r="AY399" s="245" t="s">
        <v>137</v>
      </c>
    </row>
    <row r="400" s="14" customFormat="1">
      <c r="A400" s="14"/>
      <c r="B400" s="246"/>
      <c r="C400" s="247"/>
      <c r="D400" s="237" t="s">
        <v>148</v>
      </c>
      <c r="E400" s="248" t="s">
        <v>1</v>
      </c>
      <c r="F400" s="249" t="s">
        <v>151</v>
      </c>
      <c r="G400" s="247"/>
      <c r="H400" s="250">
        <v>29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148</v>
      </c>
      <c r="AU400" s="256" t="s">
        <v>86</v>
      </c>
      <c r="AV400" s="14" t="s">
        <v>86</v>
      </c>
      <c r="AW400" s="14" t="s">
        <v>32</v>
      </c>
      <c r="AX400" s="14" t="s">
        <v>76</v>
      </c>
      <c r="AY400" s="256" t="s">
        <v>137</v>
      </c>
    </row>
    <row r="401" s="2" customFormat="1" ht="24.15" customHeight="1">
      <c r="A401" s="37"/>
      <c r="B401" s="38"/>
      <c r="C401" s="217" t="s">
        <v>401</v>
      </c>
      <c r="D401" s="217" t="s">
        <v>139</v>
      </c>
      <c r="E401" s="218" t="s">
        <v>402</v>
      </c>
      <c r="F401" s="219" t="s">
        <v>403</v>
      </c>
      <c r="G401" s="220" t="s">
        <v>210</v>
      </c>
      <c r="H401" s="221">
        <v>0.28999999999999998</v>
      </c>
      <c r="I401" s="222"/>
      <c r="J401" s="223">
        <f>ROUND(I401*H401,2)</f>
        <v>0</v>
      </c>
      <c r="K401" s="219" t="s">
        <v>143</v>
      </c>
      <c r="L401" s="43"/>
      <c r="M401" s="224" t="s">
        <v>1</v>
      </c>
      <c r="N401" s="225" t="s">
        <v>41</v>
      </c>
      <c r="O401" s="90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28" t="s">
        <v>144</v>
      </c>
      <c r="AT401" s="228" t="s">
        <v>139</v>
      </c>
      <c r="AU401" s="228" t="s">
        <v>86</v>
      </c>
      <c r="AY401" s="16" t="s">
        <v>137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6" t="s">
        <v>84</v>
      </c>
      <c r="BK401" s="229">
        <f>ROUND(I401*H401,2)</f>
        <v>0</v>
      </c>
      <c r="BL401" s="16" t="s">
        <v>144</v>
      </c>
      <c r="BM401" s="228" t="s">
        <v>404</v>
      </c>
    </row>
    <row r="402" s="2" customFormat="1">
      <c r="A402" s="37"/>
      <c r="B402" s="38"/>
      <c r="C402" s="39"/>
      <c r="D402" s="230" t="s">
        <v>146</v>
      </c>
      <c r="E402" s="39"/>
      <c r="F402" s="231" t="s">
        <v>405</v>
      </c>
      <c r="G402" s="39"/>
      <c r="H402" s="39"/>
      <c r="I402" s="232"/>
      <c r="J402" s="39"/>
      <c r="K402" s="39"/>
      <c r="L402" s="43"/>
      <c r="M402" s="233"/>
      <c r="N402" s="234"/>
      <c r="O402" s="90"/>
      <c r="P402" s="90"/>
      <c r="Q402" s="90"/>
      <c r="R402" s="90"/>
      <c r="S402" s="90"/>
      <c r="T402" s="91"/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T402" s="16" t="s">
        <v>146</v>
      </c>
      <c r="AU402" s="16" t="s">
        <v>86</v>
      </c>
    </row>
    <row r="403" s="13" customFormat="1">
      <c r="A403" s="13"/>
      <c r="B403" s="235"/>
      <c r="C403" s="236"/>
      <c r="D403" s="237" t="s">
        <v>148</v>
      </c>
      <c r="E403" s="238" t="s">
        <v>1</v>
      </c>
      <c r="F403" s="239" t="s">
        <v>149</v>
      </c>
      <c r="G403" s="236"/>
      <c r="H403" s="238" t="s">
        <v>1</v>
      </c>
      <c r="I403" s="240"/>
      <c r="J403" s="236"/>
      <c r="K403" s="236"/>
      <c r="L403" s="241"/>
      <c r="M403" s="242"/>
      <c r="N403" s="243"/>
      <c r="O403" s="243"/>
      <c r="P403" s="243"/>
      <c r="Q403" s="243"/>
      <c r="R403" s="243"/>
      <c r="S403" s="243"/>
      <c r="T403" s="244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5" t="s">
        <v>148</v>
      </c>
      <c r="AU403" s="245" t="s">
        <v>86</v>
      </c>
      <c r="AV403" s="13" t="s">
        <v>84</v>
      </c>
      <c r="AW403" s="13" t="s">
        <v>32</v>
      </c>
      <c r="AX403" s="13" t="s">
        <v>76</v>
      </c>
      <c r="AY403" s="245" t="s">
        <v>137</v>
      </c>
    </row>
    <row r="404" s="13" customFormat="1">
      <c r="A404" s="13"/>
      <c r="B404" s="235"/>
      <c r="C404" s="236"/>
      <c r="D404" s="237" t="s">
        <v>148</v>
      </c>
      <c r="E404" s="238" t="s">
        <v>1</v>
      </c>
      <c r="F404" s="239" t="s">
        <v>150</v>
      </c>
      <c r="G404" s="236"/>
      <c r="H404" s="238" t="s">
        <v>1</v>
      </c>
      <c r="I404" s="240"/>
      <c r="J404" s="236"/>
      <c r="K404" s="236"/>
      <c r="L404" s="241"/>
      <c r="M404" s="242"/>
      <c r="N404" s="243"/>
      <c r="O404" s="243"/>
      <c r="P404" s="243"/>
      <c r="Q404" s="243"/>
      <c r="R404" s="243"/>
      <c r="S404" s="243"/>
      <c r="T404" s="24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5" t="s">
        <v>148</v>
      </c>
      <c r="AU404" s="245" t="s">
        <v>86</v>
      </c>
      <c r="AV404" s="13" t="s">
        <v>84</v>
      </c>
      <c r="AW404" s="13" t="s">
        <v>32</v>
      </c>
      <c r="AX404" s="13" t="s">
        <v>76</v>
      </c>
      <c r="AY404" s="245" t="s">
        <v>137</v>
      </c>
    </row>
    <row r="405" s="13" customFormat="1">
      <c r="A405" s="13"/>
      <c r="B405" s="235"/>
      <c r="C405" s="236"/>
      <c r="D405" s="237" t="s">
        <v>148</v>
      </c>
      <c r="E405" s="238" t="s">
        <v>1</v>
      </c>
      <c r="F405" s="239" t="s">
        <v>406</v>
      </c>
      <c r="G405" s="236"/>
      <c r="H405" s="238" t="s">
        <v>1</v>
      </c>
      <c r="I405" s="240"/>
      <c r="J405" s="236"/>
      <c r="K405" s="236"/>
      <c r="L405" s="241"/>
      <c r="M405" s="242"/>
      <c r="N405" s="243"/>
      <c r="O405" s="243"/>
      <c r="P405" s="243"/>
      <c r="Q405" s="243"/>
      <c r="R405" s="243"/>
      <c r="S405" s="243"/>
      <c r="T405" s="24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5" t="s">
        <v>148</v>
      </c>
      <c r="AU405" s="245" t="s">
        <v>86</v>
      </c>
      <c r="AV405" s="13" t="s">
        <v>84</v>
      </c>
      <c r="AW405" s="13" t="s">
        <v>32</v>
      </c>
      <c r="AX405" s="13" t="s">
        <v>76</v>
      </c>
      <c r="AY405" s="245" t="s">
        <v>137</v>
      </c>
    </row>
    <row r="406" s="14" customFormat="1">
      <c r="A406" s="14"/>
      <c r="B406" s="246"/>
      <c r="C406" s="247"/>
      <c r="D406" s="237" t="s">
        <v>148</v>
      </c>
      <c r="E406" s="248" t="s">
        <v>1</v>
      </c>
      <c r="F406" s="249" t="s">
        <v>407</v>
      </c>
      <c r="G406" s="247"/>
      <c r="H406" s="250">
        <v>0.28999999999999998</v>
      </c>
      <c r="I406" s="251"/>
      <c r="J406" s="247"/>
      <c r="K406" s="247"/>
      <c r="L406" s="252"/>
      <c r="M406" s="253"/>
      <c r="N406" s="254"/>
      <c r="O406" s="254"/>
      <c r="P406" s="254"/>
      <c r="Q406" s="254"/>
      <c r="R406" s="254"/>
      <c r="S406" s="254"/>
      <c r="T406" s="25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6" t="s">
        <v>148</v>
      </c>
      <c r="AU406" s="256" t="s">
        <v>86</v>
      </c>
      <c r="AV406" s="14" t="s">
        <v>86</v>
      </c>
      <c r="AW406" s="14" t="s">
        <v>32</v>
      </c>
      <c r="AX406" s="14" t="s">
        <v>76</v>
      </c>
      <c r="AY406" s="256" t="s">
        <v>137</v>
      </c>
    </row>
    <row r="407" s="2" customFormat="1" ht="16.5" customHeight="1">
      <c r="A407" s="37"/>
      <c r="B407" s="38"/>
      <c r="C407" s="257" t="s">
        <v>408</v>
      </c>
      <c r="D407" s="257" t="s">
        <v>207</v>
      </c>
      <c r="E407" s="258" t="s">
        <v>409</v>
      </c>
      <c r="F407" s="259" t="s">
        <v>410</v>
      </c>
      <c r="G407" s="260" t="s">
        <v>210</v>
      </c>
      <c r="H407" s="261">
        <v>0.28999999999999998</v>
      </c>
      <c r="I407" s="262"/>
      <c r="J407" s="263">
        <f>ROUND(I407*H407,2)</f>
        <v>0</v>
      </c>
      <c r="K407" s="259" t="s">
        <v>1</v>
      </c>
      <c r="L407" s="264"/>
      <c r="M407" s="265" t="s">
        <v>1</v>
      </c>
      <c r="N407" s="266" t="s">
        <v>41</v>
      </c>
      <c r="O407" s="90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28" t="s">
        <v>206</v>
      </c>
      <c r="AT407" s="228" t="s">
        <v>207</v>
      </c>
      <c r="AU407" s="228" t="s">
        <v>86</v>
      </c>
      <c r="AY407" s="16" t="s">
        <v>137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6" t="s">
        <v>84</v>
      </c>
      <c r="BK407" s="229">
        <f>ROUND(I407*H407,2)</f>
        <v>0</v>
      </c>
      <c r="BL407" s="16" t="s">
        <v>144</v>
      </c>
      <c r="BM407" s="228" t="s">
        <v>411</v>
      </c>
    </row>
    <row r="408" s="2" customFormat="1" ht="24.15" customHeight="1">
      <c r="A408" s="37"/>
      <c r="B408" s="38"/>
      <c r="C408" s="217" t="s">
        <v>412</v>
      </c>
      <c r="D408" s="217" t="s">
        <v>139</v>
      </c>
      <c r="E408" s="218" t="s">
        <v>413</v>
      </c>
      <c r="F408" s="219" t="s">
        <v>414</v>
      </c>
      <c r="G408" s="220" t="s">
        <v>142</v>
      </c>
      <c r="H408" s="221">
        <v>29</v>
      </c>
      <c r="I408" s="222"/>
      <c r="J408" s="223">
        <f>ROUND(I408*H408,2)</f>
        <v>0</v>
      </c>
      <c r="K408" s="219" t="s">
        <v>143</v>
      </c>
      <c r="L408" s="43"/>
      <c r="M408" s="224" t="s">
        <v>1</v>
      </c>
      <c r="N408" s="225" t="s">
        <v>41</v>
      </c>
      <c r="O408" s="90"/>
      <c r="P408" s="226">
        <f>O408*H408</f>
        <v>0</v>
      </c>
      <c r="Q408" s="226">
        <v>0</v>
      </c>
      <c r="R408" s="226">
        <f>Q408*H408</f>
        <v>0</v>
      </c>
      <c r="S408" s="226">
        <v>0</v>
      </c>
      <c r="T408" s="227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28" t="s">
        <v>144</v>
      </c>
      <c r="AT408" s="228" t="s">
        <v>139</v>
      </c>
      <c r="AU408" s="228" t="s">
        <v>86</v>
      </c>
      <c r="AY408" s="16" t="s">
        <v>137</v>
      </c>
      <c r="BE408" s="229">
        <f>IF(N408="základní",J408,0)</f>
        <v>0</v>
      </c>
      <c r="BF408" s="229">
        <f>IF(N408="snížená",J408,0)</f>
        <v>0</v>
      </c>
      <c r="BG408" s="229">
        <f>IF(N408="zákl. přenesená",J408,0)</f>
        <v>0</v>
      </c>
      <c r="BH408" s="229">
        <f>IF(N408="sníž. přenesená",J408,0)</f>
        <v>0</v>
      </c>
      <c r="BI408" s="229">
        <f>IF(N408="nulová",J408,0)</f>
        <v>0</v>
      </c>
      <c r="BJ408" s="16" t="s">
        <v>84</v>
      </c>
      <c r="BK408" s="229">
        <f>ROUND(I408*H408,2)</f>
        <v>0</v>
      </c>
      <c r="BL408" s="16" t="s">
        <v>144</v>
      </c>
      <c r="BM408" s="228" t="s">
        <v>415</v>
      </c>
    </row>
    <row r="409" s="2" customFormat="1">
      <c r="A409" s="37"/>
      <c r="B409" s="38"/>
      <c r="C409" s="39"/>
      <c r="D409" s="230" t="s">
        <v>146</v>
      </c>
      <c r="E409" s="39"/>
      <c r="F409" s="231" t="s">
        <v>416</v>
      </c>
      <c r="G409" s="39"/>
      <c r="H409" s="39"/>
      <c r="I409" s="232"/>
      <c r="J409" s="39"/>
      <c r="K409" s="39"/>
      <c r="L409" s="43"/>
      <c r="M409" s="233"/>
      <c r="N409" s="234"/>
      <c r="O409" s="90"/>
      <c r="P409" s="90"/>
      <c r="Q409" s="90"/>
      <c r="R409" s="90"/>
      <c r="S409" s="90"/>
      <c r="T409" s="91"/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T409" s="16" t="s">
        <v>146</v>
      </c>
      <c r="AU409" s="16" t="s">
        <v>86</v>
      </c>
    </row>
    <row r="410" s="2" customFormat="1">
      <c r="A410" s="37"/>
      <c r="B410" s="38"/>
      <c r="C410" s="39"/>
      <c r="D410" s="237" t="s">
        <v>219</v>
      </c>
      <c r="E410" s="39"/>
      <c r="F410" s="267" t="s">
        <v>417</v>
      </c>
      <c r="G410" s="39"/>
      <c r="H410" s="39"/>
      <c r="I410" s="232"/>
      <c r="J410" s="39"/>
      <c r="K410" s="39"/>
      <c r="L410" s="43"/>
      <c r="M410" s="233"/>
      <c r="N410" s="234"/>
      <c r="O410" s="90"/>
      <c r="P410" s="90"/>
      <c r="Q410" s="90"/>
      <c r="R410" s="90"/>
      <c r="S410" s="90"/>
      <c r="T410" s="91"/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T410" s="16" t="s">
        <v>219</v>
      </c>
      <c r="AU410" s="16" t="s">
        <v>86</v>
      </c>
    </row>
    <row r="411" s="13" customFormat="1">
      <c r="A411" s="13"/>
      <c r="B411" s="235"/>
      <c r="C411" s="236"/>
      <c r="D411" s="237" t="s">
        <v>148</v>
      </c>
      <c r="E411" s="238" t="s">
        <v>1</v>
      </c>
      <c r="F411" s="239" t="s">
        <v>418</v>
      </c>
      <c r="G411" s="236"/>
      <c r="H411" s="238" t="s">
        <v>1</v>
      </c>
      <c r="I411" s="240"/>
      <c r="J411" s="236"/>
      <c r="K411" s="236"/>
      <c r="L411" s="241"/>
      <c r="M411" s="242"/>
      <c r="N411" s="243"/>
      <c r="O411" s="243"/>
      <c r="P411" s="243"/>
      <c r="Q411" s="243"/>
      <c r="R411" s="243"/>
      <c r="S411" s="243"/>
      <c r="T411" s="24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5" t="s">
        <v>148</v>
      </c>
      <c r="AU411" s="245" t="s">
        <v>86</v>
      </c>
      <c r="AV411" s="13" t="s">
        <v>84</v>
      </c>
      <c r="AW411" s="13" t="s">
        <v>32</v>
      </c>
      <c r="AX411" s="13" t="s">
        <v>76</v>
      </c>
      <c r="AY411" s="245" t="s">
        <v>137</v>
      </c>
    </row>
    <row r="412" s="13" customFormat="1">
      <c r="A412" s="13"/>
      <c r="B412" s="235"/>
      <c r="C412" s="236"/>
      <c r="D412" s="237" t="s">
        <v>148</v>
      </c>
      <c r="E412" s="238" t="s">
        <v>1</v>
      </c>
      <c r="F412" s="239" t="s">
        <v>150</v>
      </c>
      <c r="G412" s="236"/>
      <c r="H412" s="238" t="s">
        <v>1</v>
      </c>
      <c r="I412" s="240"/>
      <c r="J412" s="236"/>
      <c r="K412" s="236"/>
      <c r="L412" s="241"/>
      <c r="M412" s="242"/>
      <c r="N412" s="243"/>
      <c r="O412" s="243"/>
      <c r="P412" s="243"/>
      <c r="Q412" s="243"/>
      <c r="R412" s="243"/>
      <c r="S412" s="243"/>
      <c r="T412" s="244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5" t="s">
        <v>148</v>
      </c>
      <c r="AU412" s="245" t="s">
        <v>86</v>
      </c>
      <c r="AV412" s="13" t="s">
        <v>84</v>
      </c>
      <c r="AW412" s="13" t="s">
        <v>32</v>
      </c>
      <c r="AX412" s="13" t="s">
        <v>76</v>
      </c>
      <c r="AY412" s="245" t="s">
        <v>137</v>
      </c>
    </row>
    <row r="413" s="14" customFormat="1">
      <c r="A413" s="14"/>
      <c r="B413" s="246"/>
      <c r="C413" s="247"/>
      <c r="D413" s="237" t="s">
        <v>148</v>
      </c>
      <c r="E413" s="248" t="s">
        <v>1</v>
      </c>
      <c r="F413" s="249" t="s">
        <v>151</v>
      </c>
      <c r="G413" s="247"/>
      <c r="H413" s="250">
        <v>29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148</v>
      </c>
      <c r="AU413" s="256" t="s">
        <v>86</v>
      </c>
      <c r="AV413" s="14" t="s">
        <v>86</v>
      </c>
      <c r="AW413" s="14" t="s">
        <v>32</v>
      </c>
      <c r="AX413" s="14" t="s">
        <v>76</v>
      </c>
      <c r="AY413" s="256" t="s">
        <v>137</v>
      </c>
    </row>
    <row r="414" s="2" customFormat="1" ht="16.5" customHeight="1">
      <c r="A414" s="37"/>
      <c r="B414" s="38"/>
      <c r="C414" s="257" t="s">
        <v>419</v>
      </c>
      <c r="D414" s="257" t="s">
        <v>207</v>
      </c>
      <c r="E414" s="258" t="s">
        <v>420</v>
      </c>
      <c r="F414" s="259" t="s">
        <v>421</v>
      </c>
      <c r="G414" s="260" t="s">
        <v>422</v>
      </c>
      <c r="H414" s="261">
        <v>1.1599999999999999</v>
      </c>
      <c r="I414" s="262"/>
      <c r="J414" s="263">
        <f>ROUND(I414*H414,2)</f>
        <v>0</v>
      </c>
      <c r="K414" s="259" t="s">
        <v>143</v>
      </c>
      <c r="L414" s="264"/>
      <c r="M414" s="265" t="s">
        <v>1</v>
      </c>
      <c r="N414" s="266" t="s">
        <v>41</v>
      </c>
      <c r="O414" s="90"/>
      <c r="P414" s="226">
        <f>O414*H414</f>
        <v>0</v>
      </c>
      <c r="Q414" s="226">
        <v>0.001</v>
      </c>
      <c r="R414" s="226">
        <f>Q414*H414</f>
        <v>0.00116</v>
      </c>
      <c r="S414" s="226">
        <v>0</v>
      </c>
      <c r="T414" s="227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28" t="s">
        <v>206</v>
      </c>
      <c r="AT414" s="228" t="s">
        <v>207</v>
      </c>
      <c r="AU414" s="228" t="s">
        <v>86</v>
      </c>
      <c r="AY414" s="16" t="s">
        <v>137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6" t="s">
        <v>84</v>
      </c>
      <c r="BK414" s="229">
        <f>ROUND(I414*H414,2)</f>
        <v>0</v>
      </c>
      <c r="BL414" s="16" t="s">
        <v>144</v>
      </c>
      <c r="BM414" s="228" t="s">
        <v>423</v>
      </c>
    </row>
    <row r="415" s="14" customFormat="1">
      <c r="A415" s="14"/>
      <c r="B415" s="246"/>
      <c r="C415" s="247"/>
      <c r="D415" s="237" t="s">
        <v>148</v>
      </c>
      <c r="E415" s="247"/>
      <c r="F415" s="249" t="s">
        <v>424</v>
      </c>
      <c r="G415" s="247"/>
      <c r="H415" s="250">
        <v>1.1599999999999999</v>
      </c>
      <c r="I415" s="251"/>
      <c r="J415" s="247"/>
      <c r="K415" s="247"/>
      <c r="L415" s="252"/>
      <c r="M415" s="253"/>
      <c r="N415" s="254"/>
      <c r="O415" s="254"/>
      <c r="P415" s="254"/>
      <c r="Q415" s="254"/>
      <c r="R415" s="254"/>
      <c r="S415" s="254"/>
      <c r="T415" s="255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6" t="s">
        <v>148</v>
      </c>
      <c r="AU415" s="256" t="s">
        <v>86</v>
      </c>
      <c r="AV415" s="14" t="s">
        <v>86</v>
      </c>
      <c r="AW415" s="14" t="s">
        <v>4</v>
      </c>
      <c r="AX415" s="14" t="s">
        <v>84</v>
      </c>
      <c r="AY415" s="256" t="s">
        <v>137</v>
      </c>
    </row>
    <row r="416" s="2" customFormat="1" ht="24.15" customHeight="1">
      <c r="A416" s="37"/>
      <c r="B416" s="38"/>
      <c r="C416" s="217" t="s">
        <v>425</v>
      </c>
      <c r="D416" s="217" t="s">
        <v>139</v>
      </c>
      <c r="E416" s="218" t="s">
        <v>426</v>
      </c>
      <c r="F416" s="219" t="s">
        <v>427</v>
      </c>
      <c r="G416" s="220" t="s">
        <v>142</v>
      </c>
      <c r="H416" s="221">
        <v>29</v>
      </c>
      <c r="I416" s="222"/>
      <c r="J416" s="223">
        <f>ROUND(I416*H416,2)</f>
        <v>0</v>
      </c>
      <c r="K416" s="219" t="s">
        <v>143</v>
      </c>
      <c r="L416" s="43"/>
      <c r="M416" s="224" t="s">
        <v>1</v>
      </c>
      <c r="N416" s="225" t="s">
        <v>41</v>
      </c>
      <c r="O416" s="90"/>
      <c r="P416" s="226">
        <f>O416*H416</f>
        <v>0</v>
      </c>
      <c r="Q416" s="226">
        <v>0</v>
      </c>
      <c r="R416" s="226">
        <f>Q416*H416</f>
        <v>0</v>
      </c>
      <c r="S416" s="226">
        <v>0</v>
      </c>
      <c r="T416" s="227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28" t="s">
        <v>144</v>
      </c>
      <c r="AT416" s="228" t="s">
        <v>139</v>
      </c>
      <c r="AU416" s="228" t="s">
        <v>86</v>
      </c>
      <c r="AY416" s="16" t="s">
        <v>137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6" t="s">
        <v>84</v>
      </c>
      <c r="BK416" s="229">
        <f>ROUND(I416*H416,2)</f>
        <v>0</v>
      </c>
      <c r="BL416" s="16" t="s">
        <v>144</v>
      </c>
      <c r="BM416" s="228" t="s">
        <v>428</v>
      </c>
    </row>
    <row r="417" s="2" customFormat="1">
      <c r="A417" s="37"/>
      <c r="B417" s="38"/>
      <c r="C417" s="39"/>
      <c r="D417" s="230" t="s">
        <v>146</v>
      </c>
      <c r="E417" s="39"/>
      <c r="F417" s="231" t="s">
        <v>429</v>
      </c>
      <c r="G417" s="39"/>
      <c r="H417" s="39"/>
      <c r="I417" s="232"/>
      <c r="J417" s="39"/>
      <c r="K417" s="39"/>
      <c r="L417" s="43"/>
      <c r="M417" s="233"/>
      <c r="N417" s="234"/>
      <c r="O417" s="90"/>
      <c r="P417" s="90"/>
      <c r="Q417" s="90"/>
      <c r="R417" s="90"/>
      <c r="S417" s="90"/>
      <c r="T417" s="91"/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T417" s="16" t="s">
        <v>146</v>
      </c>
      <c r="AU417" s="16" t="s">
        <v>86</v>
      </c>
    </row>
    <row r="418" s="2" customFormat="1">
      <c r="A418" s="37"/>
      <c r="B418" s="38"/>
      <c r="C418" s="39"/>
      <c r="D418" s="237" t="s">
        <v>219</v>
      </c>
      <c r="E418" s="39"/>
      <c r="F418" s="267" t="s">
        <v>430</v>
      </c>
      <c r="G418" s="39"/>
      <c r="H418" s="39"/>
      <c r="I418" s="232"/>
      <c r="J418" s="39"/>
      <c r="K418" s="39"/>
      <c r="L418" s="43"/>
      <c r="M418" s="233"/>
      <c r="N418" s="234"/>
      <c r="O418" s="90"/>
      <c r="P418" s="90"/>
      <c r="Q418" s="90"/>
      <c r="R418" s="90"/>
      <c r="S418" s="90"/>
      <c r="T418" s="91"/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T418" s="16" t="s">
        <v>219</v>
      </c>
      <c r="AU418" s="16" t="s">
        <v>86</v>
      </c>
    </row>
    <row r="419" s="13" customFormat="1">
      <c r="A419" s="13"/>
      <c r="B419" s="235"/>
      <c r="C419" s="236"/>
      <c r="D419" s="237" t="s">
        <v>148</v>
      </c>
      <c r="E419" s="238" t="s">
        <v>1</v>
      </c>
      <c r="F419" s="239" t="s">
        <v>149</v>
      </c>
      <c r="G419" s="236"/>
      <c r="H419" s="238" t="s">
        <v>1</v>
      </c>
      <c r="I419" s="240"/>
      <c r="J419" s="236"/>
      <c r="K419" s="236"/>
      <c r="L419" s="241"/>
      <c r="M419" s="242"/>
      <c r="N419" s="243"/>
      <c r="O419" s="243"/>
      <c r="P419" s="243"/>
      <c r="Q419" s="243"/>
      <c r="R419" s="243"/>
      <c r="S419" s="243"/>
      <c r="T419" s="244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5" t="s">
        <v>148</v>
      </c>
      <c r="AU419" s="245" t="s">
        <v>86</v>
      </c>
      <c r="AV419" s="13" t="s">
        <v>84</v>
      </c>
      <c r="AW419" s="13" t="s">
        <v>32</v>
      </c>
      <c r="AX419" s="13" t="s">
        <v>76</v>
      </c>
      <c r="AY419" s="245" t="s">
        <v>137</v>
      </c>
    </row>
    <row r="420" s="13" customFormat="1">
      <c r="A420" s="13"/>
      <c r="B420" s="235"/>
      <c r="C420" s="236"/>
      <c r="D420" s="237" t="s">
        <v>148</v>
      </c>
      <c r="E420" s="238" t="s">
        <v>1</v>
      </c>
      <c r="F420" s="239" t="s">
        <v>150</v>
      </c>
      <c r="G420" s="236"/>
      <c r="H420" s="238" t="s">
        <v>1</v>
      </c>
      <c r="I420" s="240"/>
      <c r="J420" s="236"/>
      <c r="K420" s="236"/>
      <c r="L420" s="241"/>
      <c r="M420" s="242"/>
      <c r="N420" s="243"/>
      <c r="O420" s="243"/>
      <c r="P420" s="243"/>
      <c r="Q420" s="243"/>
      <c r="R420" s="243"/>
      <c r="S420" s="243"/>
      <c r="T420" s="24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5" t="s">
        <v>148</v>
      </c>
      <c r="AU420" s="245" t="s">
        <v>86</v>
      </c>
      <c r="AV420" s="13" t="s">
        <v>84</v>
      </c>
      <c r="AW420" s="13" t="s">
        <v>32</v>
      </c>
      <c r="AX420" s="13" t="s">
        <v>76</v>
      </c>
      <c r="AY420" s="245" t="s">
        <v>137</v>
      </c>
    </row>
    <row r="421" s="14" customFormat="1">
      <c r="A421" s="14"/>
      <c r="B421" s="246"/>
      <c r="C421" s="247"/>
      <c r="D421" s="237" t="s">
        <v>148</v>
      </c>
      <c r="E421" s="248" t="s">
        <v>1</v>
      </c>
      <c r="F421" s="249" t="s">
        <v>151</v>
      </c>
      <c r="G421" s="247"/>
      <c r="H421" s="250">
        <v>29</v>
      </c>
      <c r="I421" s="251"/>
      <c r="J421" s="247"/>
      <c r="K421" s="247"/>
      <c r="L421" s="252"/>
      <c r="M421" s="253"/>
      <c r="N421" s="254"/>
      <c r="O421" s="254"/>
      <c r="P421" s="254"/>
      <c r="Q421" s="254"/>
      <c r="R421" s="254"/>
      <c r="S421" s="254"/>
      <c r="T421" s="25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6" t="s">
        <v>148</v>
      </c>
      <c r="AU421" s="256" t="s">
        <v>86</v>
      </c>
      <c r="AV421" s="14" t="s">
        <v>86</v>
      </c>
      <c r="AW421" s="14" t="s">
        <v>32</v>
      </c>
      <c r="AX421" s="14" t="s">
        <v>76</v>
      </c>
      <c r="AY421" s="256" t="s">
        <v>137</v>
      </c>
    </row>
    <row r="422" s="2" customFormat="1" ht="24.15" customHeight="1">
      <c r="A422" s="37"/>
      <c r="B422" s="38"/>
      <c r="C422" s="217" t="s">
        <v>431</v>
      </c>
      <c r="D422" s="217" t="s">
        <v>139</v>
      </c>
      <c r="E422" s="218" t="s">
        <v>432</v>
      </c>
      <c r="F422" s="219" t="s">
        <v>433</v>
      </c>
      <c r="G422" s="220" t="s">
        <v>154</v>
      </c>
      <c r="H422" s="221">
        <v>0.80000000000000004</v>
      </c>
      <c r="I422" s="222"/>
      <c r="J422" s="223">
        <f>ROUND(I422*H422,2)</f>
        <v>0</v>
      </c>
      <c r="K422" s="219" t="s">
        <v>143</v>
      </c>
      <c r="L422" s="43"/>
      <c r="M422" s="224" t="s">
        <v>1</v>
      </c>
      <c r="N422" s="225" t="s">
        <v>41</v>
      </c>
      <c r="O422" s="90"/>
      <c r="P422" s="226">
        <f>O422*H422</f>
        <v>0</v>
      </c>
      <c r="Q422" s="226">
        <v>1.8634</v>
      </c>
      <c r="R422" s="226">
        <f>Q422*H422</f>
        <v>1.49072</v>
      </c>
      <c r="S422" s="226">
        <v>0</v>
      </c>
      <c r="T422" s="227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28" t="s">
        <v>144</v>
      </c>
      <c r="AT422" s="228" t="s">
        <v>139</v>
      </c>
      <c r="AU422" s="228" t="s">
        <v>86</v>
      </c>
      <c r="AY422" s="16" t="s">
        <v>137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6" t="s">
        <v>84</v>
      </c>
      <c r="BK422" s="229">
        <f>ROUND(I422*H422,2)</f>
        <v>0</v>
      </c>
      <c r="BL422" s="16" t="s">
        <v>144</v>
      </c>
      <c r="BM422" s="228" t="s">
        <v>434</v>
      </c>
    </row>
    <row r="423" s="2" customFormat="1">
      <c r="A423" s="37"/>
      <c r="B423" s="38"/>
      <c r="C423" s="39"/>
      <c r="D423" s="230" t="s">
        <v>146</v>
      </c>
      <c r="E423" s="39"/>
      <c r="F423" s="231" t="s">
        <v>435</v>
      </c>
      <c r="G423" s="39"/>
      <c r="H423" s="39"/>
      <c r="I423" s="232"/>
      <c r="J423" s="39"/>
      <c r="K423" s="39"/>
      <c r="L423" s="43"/>
      <c r="M423" s="233"/>
      <c r="N423" s="234"/>
      <c r="O423" s="90"/>
      <c r="P423" s="90"/>
      <c r="Q423" s="90"/>
      <c r="R423" s="90"/>
      <c r="S423" s="90"/>
      <c r="T423" s="91"/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T423" s="16" t="s">
        <v>146</v>
      </c>
      <c r="AU423" s="16" t="s">
        <v>86</v>
      </c>
    </row>
    <row r="424" s="13" customFormat="1">
      <c r="A424" s="13"/>
      <c r="B424" s="235"/>
      <c r="C424" s="236"/>
      <c r="D424" s="237" t="s">
        <v>148</v>
      </c>
      <c r="E424" s="238" t="s">
        <v>1</v>
      </c>
      <c r="F424" s="239" t="s">
        <v>436</v>
      </c>
      <c r="G424" s="236"/>
      <c r="H424" s="238" t="s">
        <v>1</v>
      </c>
      <c r="I424" s="240"/>
      <c r="J424" s="236"/>
      <c r="K424" s="236"/>
      <c r="L424" s="241"/>
      <c r="M424" s="242"/>
      <c r="N424" s="243"/>
      <c r="O424" s="243"/>
      <c r="P424" s="243"/>
      <c r="Q424" s="243"/>
      <c r="R424" s="243"/>
      <c r="S424" s="243"/>
      <c r="T424" s="244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5" t="s">
        <v>148</v>
      </c>
      <c r="AU424" s="245" t="s">
        <v>86</v>
      </c>
      <c r="AV424" s="13" t="s">
        <v>84</v>
      </c>
      <c r="AW424" s="13" t="s">
        <v>32</v>
      </c>
      <c r="AX424" s="13" t="s">
        <v>76</v>
      </c>
      <c r="AY424" s="245" t="s">
        <v>137</v>
      </c>
    </row>
    <row r="425" s="13" customFormat="1">
      <c r="A425" s="13"/>
      <c r="B425" s="235"/>
      <c r="C425" s="236"/>
      <c r="D425" s="237" t="s">
        <v>148</v>
      </c>
      <c r="E425" s="238" t="s">
        <v>1</v>
      </c>
      <c r="F425" s="239" t="s">
        <v>150</v>
      </c>
      <c r="G425" s="236"/>
      <c r="H425" s="238" t="s">
        <v>1</v>
      </c>
      <c r="I425" s="240"/>
      <c r="J425" s="236"/>
      <c r="K425" s="236"/>
      <c r="L425" s="241"/>
      <c r="M425" s="242"/>
      <c r="N425" s="243"/>
      <c r="O425" s="243"/>
      <c r="P425" s="243"/>
      <c r="Q425" s="243"/>
      <c r="R425" s="243"/>
      <c r="S425" s="243"/>
      <c r="T425" s="244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5" t="s">
        <v>148</v>
      </c>
      <c r="AU425" s="245" t="s">
        <v>86</v>
      </c>
      <c r="AV425" s="13" t="s">
        <v>84</v>
      </c>
      <c r="AW425" s="13" t="s">
        <v>32</v>
      </c>
      <c r="AX425" s="13" t="s">
        <v>76</v>
      </c>
      <c r="AY425" s="245" t="s">
        <v>137</v>
      </c>
    </row>
    <row r="426" s="13" customFormat="1">
      <c r="A426" s="13"/>
      <c r="B426" s="235"/>
      <c r="C426" s="236"/>
      <c r="D426" s="237" t="s">
        <v>148</v>
      </c>
      <c r="E426" s="238" t="s">
        <v>1</v>
      </c>
      <c r="F426" s="239" t="s">
        <v>437</v>
      </c>
      <c r="G426" s="236"/>
      <c r="H426" s="238" t="s">
        <v>1</v>
      </c>
      <c r="I426" s="240"/>
      <c r="J426" s="236"/>
      <c r="K426" s="236"/>
      <c r="L426" s="241"/>
      <c r="M426" s="242"/>
      <c r="N426" s="243"/>
      <c r="O426" s="243"/>
      <c r="P426" s="243"/>
      <c r="Q426" s="243"/>
      <c r="R426" s="243"/>
      <c r="S426" s="243"/>
      <c r="T426" s="24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5" t="s">
        <v>148</v>
      </c>
      <c r="AU426" s="245" t="s">
        <v>86</v>
      </c>
      <c r="AV426" s="13" t="s">
        <v>84</v>
      </c>
      <c r="AW426" s="13" t="s">
        <v>32</v>
      </c>
      <c r="AX426" s="13" t="s">
        <v>76</v>
      </c>
      <c r="AY426" s="245" t="s">
        <v>137</v>
      </c>
    </row>
    <row r="427" s="14" customFormat="1">
      <c r="A427" s="14"/>
      <c r="B427" s="246"/>
      <c r="C427" s="247"/>
      <c r="D427" s="237" t="s">
        <v>148</v>
      </c>
      <c r="E427" s="248" t="s">
        <v>1</v>
      </c>
      <c r="F427" s="249" t="s">
        <v>438</v>
      </c>
      <c r="G427" s="247"/>
      <c r="H427" s="250">
        <v>0.80000000000000004</v>
      </c>
      <c r="I427" s="251"/>
      <c r="J427" s="247"/>
      <c r="K427" s="247"/>
      <c r="L427" s="252"/>
      <c r="M427" s="253"/>
      <c r="N427" s="254"/>
      <c r="O427" s="254"/>
      <c r="P427" s="254"/>
      <c r="Q427" s="254"/>
      <c r="R427" s="254"/>
      <c r="S427" s="254"/>
      <c r="T427" s="25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6" t="s">
        <v>148</v>
      </c>
      <c r="AU427" s="256" t="s">
        <v>86</v>
      </c>
      <c r="AV427" s="14" t="s">
        <v>86</v>
      </c>
      <c r="AW427" s="14" t="s">
        <v>32</v>
      </c>
      <c r="AX427" s="14" t="s">
        <v>76</v>
      </c>
      <c r="AY427" s="256" t="s">
        <v>137</v>
      </c>
    </row>
    <row r="428" s="12" customFormat="1" ht="22.8" customHeight="1">
      <c r="A428" s="12"/>
      <c r="B428" s="201"/>
      <c r="C428" s="202"/>
      <c r="D428" s="203" t="s">
        <v>75</v>
      </c>
      <c r="E428" s="215" t="s">
        <v>342</v>
      </c>
      <c r="F428" s="215" t="s">
        <v>439</v>
      </c>
      <c r="G428" s="202"/>
      <c r="H428" s="202"/>
      <c r="I428" s="205"/>
      <c r="J428" s="216">
        <f>BK428</f>
        <v>0</v>
      </c>
      <c r="K428" s="202"/>
      <c r="L428" s="207"/>
      <c r="M428" s="208"/>
      <c r="N428" s="209"/>
      <c r="O428" s="209"/>
      <c r="P428" s="210">
        <f>SUM(P429:P501)</f>
        <v>0</v>
      </c>
      <c r="Q428" s="209"/>
      <c r="R428" s="210">
        <f>SUM(R429:R501)</f>
        <v>25.440807869999993</v>
      </c>
      <c r="S428" s="209"/>
      <c r="T428" s="211">
        <f>SUM(T429:T501)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2" t="s">
        <v>84</v>
      </c>
      <c r="AT428" s="213" t="s">
        <v>75</v>
      </c>
      <c r="AU428" s="213" t="s">
        <v>84</v>
      </c>
      <c r="AY428" s="212" t="s">
        <v>137</v>
      </c>
      <c r="BK428" s="214">
        <f>SUM(BK429:BK501)</f>
        <v>0</v>
      </c>
    </row>
    <row r="429" s="2" customFormat="1" ht="24.15" customHeight="1">
      <c r="A429" s="37"/>
      <c r="B429" s="38"/>
      <c r="C429" s="217" t="s">
        <v>440</v>
      </c>
      <c r="D429" s="217" t="s">
        <v>139</v>
      </c>
      <c r="E429" s="218" t="s">
        <v>441</v>
      </c>
      <c r="F429" s="219" t="s">
        <v>442</v>
      </c>
      <c r="G429" s="220" t="s">
        <v>154</v>
      </c>
      <c r="H429" s="221">
        <v>1.5</v>
      </c>
      <c r="I429" s="222"/>
      <c r="J429" s="223">
        <f>ROUND(I429*H429,2)</f>
        <v>0</v>
      </c>
      <c r="K429" s="219" t="s">
        <v>143</v>
      </c>
      <c r="L429" s="43"/>
      <c r="M429" s="224" t="s">
        <v>1</v>
      </c>
      <c r="N429" s="225" t="s">
        <v>41</v>
      </c>
      <c r="O429" s="90"/>
      <c r="P429" s="226">
        <f>O429*H429</f>
        <v>0</v>
      </c>
      <c r="Q429" s="226">
        <v>2.5018699999999998</v>
      </c>
      <c r="R429" s="226">
        <f>Q429*H429</f>
        <v>3.7528049999999995</v>
      </c>
      <c r="S429" s="226">
        <v>0</v>
      </c>
      <c r="T429" s="227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28" t="s">
        <v>144</v>
      </c>
      <c r="AT429" s="228" t="s">
        <v>139</v>
      </c>
      <c r="AU429" s="228" t="s">
        <v>86</v>
      </c>
      <c r="AY429" s="16" t="s">
        <v>137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6" t="s">
        <v>84</v>
      </c>
      <c r="BK429" s="229">
        <f>ROUND(I429*H429,2)</f>
        <v>0</v>
      </c>
      <c r="BL429" s="16" t="s">
        <v>144</v>
      </c>
      <c r="BM429" s="228" t="s">
        <v>443</v>
      </c>
    </row>
    <row r="430" s="2" customFormat="1">
      <c r="A430" s="37"/>
      <c r="B430" s="38"/>
      <c r="C430" s="39"/>
      <c r="D430" s="230" t="s">
        <v>146</v>
      </c>
      <c r="E430" s="39"/>
      <c r="F430" s="231" t="s">
        <v>444</v>
      </c>
      <c r="G430" s="39"/>
      <c r="H430" s="39"/>
      <c r="I430" s="232"/>
      <c r="J430" s="39"/>
      <c r="K430" s="39"/>
      <c r="L430" s="43"/>
      <c r="M430" s="233"/>
      <c r="N430" s="234"/>
      <c r="O430" s="90"/>
      <c r="P430" s="90"/>
      <c r="Q430" s="90"/>
      <c r="R430" s="90"/>
      <c r="S430" s="90"/>
      <c r="T430" s="91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16" t="s">
        <v>146</v>
      </c>
      <c r="AU430" s="16" t="s">
        <v>86</v>
      </c>
    </row>
    <row r="431" s="13" customFormat="1">
      <c r="A431" s="13"/>
      <c r="B431" s="235"/>
      <c r="C431" s="236"/>
      <c r="D431" s="237" t="s">
        <v>148</v>
      </c>
      <c r="E431" s="238" t="s">
        <v>1</v>
      </c>
      <c r="F431" s="239" t="s">
        <v>445</v>
      </c>
      <c r="G431" s="236"/>
      <c r="H431" s="238" t="s">
        <v>1</v>
      </c>
      <c r="I431" s="240"/>
      <c r="J431" s="236"/>
      <c r="K431" s="236"/>
      <c r="L431" s="241"/>
      <c r="M431" s="242"/>
      <c r="N431" s="243"/>
      <c r="O431" s="243"/>
      <c r="P431" s="243"/>
      <c r="Q431" s="243"/>
      <c r="R431" s="243"/>
      <c r="S431" s="243"/>
      <c r="T431" s="244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45" t="s">
        <v>148</v>
      </c>
      <c r="AU431" s="245" t="s">
        <v>86</v>
      </c>
      <c r="AV431" s="13" t="s">
        <v>84</v>
      </c>
      <c r="AW431" s="13" t="s">
        <v>32</v>
      </c>
      <c r="AX431" s="13" t="s">
        <v>76</v>
      </c>
      <c r="AY431" s="245" t="s">
        <v>137</v>
      </c>
    </row>
    <row r="432" s="13" customFormat="1">
      <c r="A432" s="13"/>
      <c r="B432" s="235"/>
      <c r="C432" s="236"/>
      <c r="D432" s="237" t="s">
        <v>148</v>
      </c>
      <c r="E432" s="238" t="s">
        <v>1</v>
      </c>
      <c r="F432" s="239" t="s">
        <v>150</v>
      </c>
      <c r="G432" s="236"/>
      <c r="H432" s="238" t="s">
        <v>1</v>
      </c>
      <c r="I432" s="240"/>
      <c r="J432" s="236"/>
      <c r="K432" s="236"/>
      <c r="L432" s="241"/>
      <c r="M432" s="242"/>
      <c r="N432" s="243"/>
      <c r="O432" s="243"/>
      <c r="P432" s="243"/>
      <c r="Q432" s="243"/>
      <c r="R432" s="243"/>
      <c r="S432" s="243"/>
      <c r="T432" s="24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5" t="s">
        <v>148</v>
      </c>
      <c r="AU432" s="245" t="s">
        <v>86</v>
      </c>
      <c r="AV432" s="13" t="s">
        <v>84</v>
      </c>
      <c r="AW432" s="13" t="s">
        <v>32</v>
      </c>
      <c r="AX432" s="13" t="s">
        <v>76</v>
      </c>
      <c r="AY432" s="245" t="s">
        <v>137</v>
      </c>
    </row>
    <row r="433" s="13" customFormat="1">
      <c r="A433" s="13"/>
      <c r="B433" s="235"/>
      <c r="C433" s="236"/>
      <c r="D433" s="237" t="s">
        <v>148</v>
      </c>
      <c r="E433" s="238" t="s">
        <v>1</v>
      </c>
      <c r="F433" s="239" t="s">
        <v>446</v>
      </c>
      <c r="G433" s="236"/>
      <c r="H433" s="238" t="s">
        <v>1</v>
      </c>
      <c r="I433" s="240"/>
      <c r="J433" s="236"/>
      <c r="K433" s="236"/>
      <c r="L433" s="241"/>
      <c r="M433" s="242"/>
      <c r="N433" s="243"/>
      <c r="O433" s="243"/>
      <c r="P433" s="243"/>
      <c r="Q433" s="243"/>
      <c r="R433" s="243"/>
      <c r="S433" s="243"/>
      <c r="T433" s="24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5" t="s">
        <v>148</v>
      </c>
      <c r="AU433" s="245" t="s">
        <v>86</v>
      </c>
      <c r="AV433" s="13" t="s">
        <v>84</v>
      </c>
      <c r="AW433" s="13" t="s">
        <v>32</v>
      </c>
      <c r="AX433" s="13" t="s">
        <v>76</v>
      </c>
      <c r="AY433" s="245" t="s">
        <v>137</v>
      </c>
    </row>
    <row r="434" s="14" customFormat="1">
      <c r="A434" s="14"/>
      <c r="B434" s="246"/>
      <c r="C434" s="247"/>
      <c r="D434" s="237" t="s">
        <v>148</v>
      </c>
      <c r="E434" s="248" t="s">
        <v>1</v>
      </c>
      <c r="F434" s="249" t="s">
        <v>447</v>
      </c>
      <c r="G434" s="247"/>
      <c r="H434" s="250">
        <v>1.5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6" t="s">
        <v>148</v>
      </c>
      <c r="AU434" s="256" t="s">
        <v>86</v>
      </c>
      <c r="AV434" s="14" t="s">
        <v>86</v>
      </c>
      <c r="AW434" s="14" t="s">
        <v>32</v>
      </c>
      <c r="AX434" s="14" t="s">
        <v>76</v>
      </c>
      <c r="AY434" s="256" t="s">
        <v>137</v>
      </c>
    </row>
    <row r="435" s="2" customFormat="1" ht="16.5" customHeight="1">
      <c r="A435" s="37"/>
      <c r="B435" s="38"/>
      <c r="C435" s="217" t="s">
        <v>448</v>
      </c>
      <c r="D435" s="217" t="s">
        <v>139</v>
      </c>
      <c r="E435" s="218" t="s">
        <v>449</v>
      </c>
      <c r="F435" s="219" t="s">
        <v>450</v>
      </c>
      <c r="G435" s="220" t="s">
        <v>142</v>
      </c>
      <c r="H435" s="221">
        <v>12</v>
      </c>
      <c r="I435" s="222"/>
      <c r="J435" s="223">
        <f>ROUND(I435*H435,2)</f>
        <v>0</v>
      </c>
      <c r="K435" s="219" t="s">
        <v>143</v>
      </c>
      <c r="L435" s="43"/>
      <c r="M435" s="224" t="s">
        <v>1</v>
      </c>
      <c r="N435" s="225" t="s">
        <v>41</v>
      </c>
      <c r="O435" s="90"/>
      <c r="P435" s="226">
        <f>O435*H435</f>
        <v>0</v>
      </c>
      <c r="Q435" s="226">
        <v>0.00247</v>
      </c>
      <c r="R435" s="226">
        <f>Q435*H435</f>
        <v>0.02964</v>
      </c>
      <c r="S435" s="226">
        <v>0</v>
      </c>
      <c r="T435" s="227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28" t="s">
        <v>144</v>
      </c>
      <c r="AT435" s="228" t="s">
        <v>139</v>
      </c>
      <c r="AU435" s="228" t="s">
        <v>86</v>
      </c>
      <c r="AY435" s="16" t="s">
        <v>137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6" t="s">
        <v>84</v>
      </c>
      <c r="BK435" s="229">
        <f>ROUND(I435*H435,2)</f>
        <v>0</v>
      </c>
      <c r="BL435" s="16" t="s">
        <v>144</v>
      </c>
      <c r="BM435" s="228" t="s">
        <v>451</v>
      </c>
    </row>
    <row r="436" s="2" customFormat="1">
      <c r="A436" s="37"/>
      <c r="B436" s="38"/>
      <c r="C436" s="39"/>
      <c r="D436" s="230" t="s">
        <v>146</v>
      </c>
      <c r="E436" s="39"/>
      <c r="F436" s="231" t="s">
        <v>452</v>
      </c>
      <c r="G436" s="39"/>
      <c r="H436" s="39"/>
      <c r="I436" s="232"/>
      <c r="J436" s="39"/>
      <c r="K436" s="39"/>
      <c r="L436" s="43"/>
      <c r="M436" s="233"/>
      <c r="N436" s="234"/>
      <c r="O436" s="90"/>
      <c r="P436" s="90"/>
      <c r="Q436" s="90"/>
      <c r="R436" s="90"/>
      <c r="S436" s="90"/>
      <c r="T436" s="91"/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T436" s="16" t="s">
        <v>146</v>
      </c>
      <c r="AU436" s="16" t="s">
        <v>86</v>
      </c>
    </row>
    <row r="437" s="13" customFormat="1">
      <c r="A437" s="13"/>
      <c r="B437" s="235"/>
      <c r="C437" s="236"/>
      <c r="D437" s="237" t="s">
        <v>148</v>
      </c>
      <c r="E437" s="238" t="s">
        <v>1</v>
      </c>
      <c r="F437" s="239" t="s">
        <v>445</v>
      </c>
      <c r="G437" s="236"/>
      <c r="H437" s="238" t="s">
        <v>1</v>
      </c>
      <c r="I437" s="240"/>
      <c r="J437" s="236"/>
      <c r="K437" s="236"/>
      <c r="L437" s="241"/>
      <c r="M437" s="242"/>
      <c r="N437" s="243"/>
      <c r="O437" s="243"/>
      <c r="P437" s="243"/>
      <c r="Q437" s="243"/>
      <c r="R437" s="243"/>
      <c r="S437" s="243"/>
      <c r="T437" s="244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5" t="s">
        <v>148</v>
      </c>
      <c r="AU437" s="245" t="s">
        <v>86</v>
      </c>
      <c r="AV437" s="13" t="s">
        <v>84</v>
      </c>
      <c r="AW437" s="13" t="s">
        <v>32</v>
      </c>
      <c r="AX437" s="13" t="s">
        <v>76</v>
      </c>
      <c r="AY437" s="245" t="s">
        <v>137</v>
      </c>
    </row>
    <row r="438" s="13" customFormat="1">
      <c r="A438" s="13"/>
      <c r="B438" s="235"/>
      <c r="C438" s="236"/>
      <c r="D438" s="237" t="s">
        <v>148</v>
      </c>
      <c r="E438" s="238" t="s">
        <v>1</v>
      </c>
      <c r="F438" s="239" t="s">
        <v>150</v>
      </c>
      <c r="G438" s="236"/>
      <c r="H438" s="238" t="s">
        <v>1</v>
      </c>
      <c r="I438" s="240"/>
      <c r="J438" s="236"/>
      <c r="K438" s="236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148</v>
      </c>
      <c r="AU438" s="245" t="s">
        <v>86</v>
      </c>
      <c r="AV438" s="13" t="s">
        <v>84</v>
      </c>
      <c r="AW438" s="13" t="s">
        <v>32</v>
      </c>
      <c r="AX438" s="13" t="s">
        <v>76</v>
      </c>
      <c r="AY438" s="245" t="s">
        <v>137</v>
      </c>
    </row>
    <row r="439" s="13" customFormat="1">
      <c r="A439" s="13"/>
      <c r="B439" s="235"/>
      <c r="C439" s="236"/>
      <c r="D439" s="237" t="s">
        <v>148</v>
      </c>
      <c r="E439" s="238" t="s">
        <v>1</v>
      </c>
      <c r="F439" s="239" t="s">
        <v>446</v>
      </c>
      <c r="G439" s="236"/>
      <c r="H439" s="238" t="s">
        <v>1</v>
      </c>
      <c r="I439" s="240"/>
      <c r="J439" s="236"/>
      <c r="K439" s="236"/>
      <c r="L439" s="241"/>
      <c r="M439" s="242"/>
      <c r="N439" s="243"/>
      <c r="O439" s="243"/>
      <c r="P439" s="243"/>
      <c r="Q439" s="243"/>
      <c r="R439" s="243"/>
      <c r="S439" s="243"/>
      <c r="T439" s="24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5" t="s">
        <v>148</v>
      </c>
      <c r="AU439" s="245" t="s">
        <v>86</v>
      </c>
      <c r="AV439" s="13" t="s">
        <v>84</v>
      </c>
      <c r="AW439" s="13" t="s">
        <v>32</v>
      </c>
      <c r="AX439" s="13" t="s">
        <v>76</v>
      </c>
      <c r="AY439" s="245" t="s">
        <v>137</v>
      </c>
    </row>
    <row r="440" s="14" customFormat="1">
      <c r="A440" s="14"/>
      <c r="B440" s="246"/>
      <c r="C440" s="247"/>
      <c r="D440" s="237" t="s">
        <v>148</v>
      </c>
      <c r="E440" s="248" t="s">
        <v>1</v>
      </c>
      <c r="F440" s="249" t="s">
        <v>453</v>
      </c>
      <c r="G440" s="247"/>
      <c r="H440" s="250">
        <v>12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148</v>
      </c>
      <c r="AU440" s="256" t="s">
        <v>86</v>
      </c>
      <c r="AV440" s="14" t="s">
        <v>86</v>
      </c>
      <c r="AW440" s="14" t="s">
        <v>32</v>
      </c>
      <c r="AX440" s="14" t="s">
        <v>76</v>
      </c>
      <c r="AY440" s="256" t="s">
        <v>137</v>
      </c>
    </row>
    <row r="441" s="2" customFormat="1" ht="16.5" customHeight="1">
      <c r="A441" s="37"/>
      <c r="B441" s="38"/>
      <c r="C441" s="217" t="s">
        <v>454</v>
      </c>
      <c r="D441" s="217" t="s">
        <v>139</v>
      </c>
      <c r="E441" s="218" t="s">
        <v>455</v>
      </c>
      <c r="F441" s="219" t="s">
        <v>456</v>
      </c>
      <c r="G441" s="220" t="s">
        <v>142</v>
      </c>
      <c r="H441" s="221">
        <v>12</v>
      </c>
      <c r="I441" s="222"/>
      <c r="J441" s="223">
        <f>ROUND(I441*H441,2)</f>
        <v>0</v>
      </c>
      <c r="K441" s="219" t="s">
        <v>143</v>
      </c>
      <c r="L441" s="43"/>
      <c r="M441" s="224" t="s">
        <v>1</v>
      </c>
      <c r="N441" s="225" t="s">
        <v>41</v>
      </c>
      <c r="O441" s="90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28" t="s">
        <v>144</v>
      </c>
      <c r="AT441" s="228" t="s">
        <v>139</v>
      </c>
      <c r="AU441" s="228" t="s">
        <v>86</v>
      </c>
      <c r="AY441" s="16" t="s">
        <v>137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6" t="s">
        <v>84</v>
      </c>
      <c r="BK441" s="229">
        <f>ROUND(I441*H441,2)</f>
        <v>0</v>
      </c>
      <c r="BL441" s="16" t="s">
        <v>144</v>
      </c>
      <c r="BM441" s="228" t="s">
        <v>457</v>
      </c>
    </row>
    <row r="442" s="2" customFormat="1">
      <c r="A442" s="37"/>
      <c r="B442" s="38"/>
      <c r="C442" s="39"/>
      <c r="D442" s="230" t="s">
        <v>146</v>
      </c>
      <c r="E442" s="39"/>
      <c r="F442" s="231" t="s">
        <v>458</v>
      </c>
      <c r="G442" s="39"/>
      <c r="H442" s="39"/>
      <c r="I442" s="232"/>
      <c r="J442" s="39"/>
      <c r="K442" s="39"/>
      <c r="L442" s="43"/>
      <c r="M442" s="233"/>
      <c r="N442" s="234"/>
      <c r="O442" s="90"/>
      <c r="P442" s="90"/>
      <c r="Q442" s="90"/>
      <c r="R442" s="90"/>
      <c r="S442" s="90"/>
      <c r="T442" s="91"/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T442" s="16" t="s">
        <v>146</v>
      </c>
      <c r="AU442" s="16" t="s">
        <v>86</v>
      </c>
    </row>
    <row r="443" s="2" customFormat="1" ht="21.75" customHeight="1">
      <c r="A443" s="37"/>
      <c r="B443" s="38"/>
      <c r="C443" s="217" t="s">
        <v>459</v>
      </c>
      <c r="D443" s="217" t="s">
        <v>139</v>
      </c>
      <c r="E443" s="218" t="s">
        <v>460</v>
      </c>
      <c r="F443" s="219" t="s">
        <v>461</v>
      </c>
      <c r="G443" s="220" t="s">
        <v>210</v>
      </c>
      <c r="H443" s="221">
        <v>0.22500000000000001</v>
      </c>
      <c r="I443" s="222"/>
      <c r="J443" s="223">
        <f>ROUND(I443*H443,2)</f>
        <v>0</v>
      </c>
      <c r="K443" s="219" t="s">
        <v>143</v>
      </c>
      <c r="L443" s="43"/>
      <c r="M443" s="224" t="s">
        <v>1</v>
      </c>
      <c r="N443" s="225" t="s">
        <v>41</v>
      </c>
      <c r="O443" s="90"/>
      <c r="P443" s="226">
        <f>O443*H443</f>
        <v>0</v>
      </c>
      <c r="Q443" s="226">
        <v>1.0606199999999999</v>
      </c>
      <c r="R443" s="226">
        <f>Q443*H443</f>
        <v>0.23863949999999998</v>
      </c>
      <c r="S443" s="226">
        <v>0</v>
      </c>
      <c r="T443" s="227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28" t="s">
        <v>144</v>
      </c>
      <c r="AT443" s="228" t="s">
        <v>139</v>
      </c>
      <c r="AU443" s="228" t="s">
        <v>86</v>
      </c>
      <c r="AY443" s="16" t="s">
        <v>137</v>
      </c>
      <c r="BE443" s="229">
        <f>IF(N443="základní",J443,0)</f>
        <v>0</v>
      </c>
      <c r="BF443" s="229">
        <f>IF(N443="snížená",J443,0)</f>
        <v>0</v>
      </c>
      <c r="BG443" s="229">
        <f>IF(N443="zákl. přenesená",J443,0)</f>
        <v>0</v>
      </c>
      <c r="BH443" s="229">
        <f>IF(N443="sníž. přenesená",J443,0)</f>
        <v>0</v>
      </c>
      <c r="BI443" s="229">
        <f>IF(N443="nulová",J443,0)</f>
        <v>0</v>
      </c>
      <c r="BJ443" s="16" t="s">
        <v>84</v>
      </c>
      <c r="BK443" s="229">
        <f>ROUND(I443*H443,2)</f>
        <v>0</v>
      </c>
      <c r="BL443" s="16" t="s">
        <v>144</v>
      </c>
      <c r="BM443" s="228" t="s">
        <v>462</v>
      </c>
    </row>
    <row r="444" s="2" customFormat="1">
      <c r="A444" s="37"/>
      <c r="B444" s="38"/>
      <c r="C444" s="39"/>
      <c r="D444" s="230" t="s">
        <v>146</v>
      </c>
      <c r="E444" s="39"/>
      <c r="F444" s="231" t="s">
        <v>463</v>
      </c>
      <c r="G444" s="39"/>
      <c r="H444" s="39"/>
      <c r="I444" s="232"/>
      <c r="J444" s="39"/>
      <c r="K444" s="39"/>
      <c r="L444" s="43"/>
      <c r="M444" s="233"/>
      <c r="N444" s="234"/>
      <c r="O444" s="90"/>
      <c r="P444" s="90"/>
      <c r="Q444" s="90"/>
      <c r="R444" s="90"/>
      <c r="S444" s="90"/>
      <c r="T444" s="91"/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T444" s="16" t="s">
        <v>146</v>
      </c>
      <c r="AU444" s="16" t="s">
        <v>86</v>
      </c>
    </row>
    <row r="445" s="13" customFormat="1">
      <c r="A445" s="13"/>
      <c r="B445" s="235"/>
      <c r="C445" s="236"/>
      <c r="D445" s="237" t="s">
        <v>148</v>
      </c>
      <c r="E445" s="238" t="s">
        <v>1</v>
      </c>
      <c r="F445" s="239" t="s">
        <v>445</v>
      </c>
      <c r="G445" s="236"/>
      <c r="H445" s="238" t="s">
        <v>1</v>
      </c>
      <c r="I445" s="240"/>
      <c r="J445" s="236"/>
      <c r="K445" s="236"/>
      <c r="L445" s="241"/>
      <c r="M445" s="242"/>
      <c r="N445" s="243"/>
      <c r="O445" s="243"/>
      <c r="P445" s="243"/>
      <c r="Q445" s="243"/>
      <c r="R445" s="243"/>
      <c r="S445" s="243"/>
      <c r="T445" s="24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5" t="s">
        <v>148</v>
      </c>
      <c r="AU445" s="245" t="s">
        <v>86</v>
      </c>
      <c r="AV445" s="13" t="s">
        <v>84</v>
      </c>
      <c r="AW445" s="13" t="s">
        <v>32</v>
      </c>
      <c r="AX445" s="13" t="s">
        <v>76</v>
      </c>
      <c r="AY445" s="245" t="s">
        <v>137</v>
      </c>
    </row>
    <row r="446" s="13" customFormat="1">
      <c r="A446" s="13"/>
      <c r="B446" s="235"/>
      <c r="C446" s="236"/>
      <c r="D446" s="237" t="s">
        <v>148</v>
      </c>
      <c r="E446" s="238" t="s">
        <v>1</v>
      </c>
      <c r="F446" s="239" t="s">
        <v>150</v>
      </c>
      <c r="G446" s="236"/>
      <c r="H446" s="238" t="s">
        <v>1</v>
      </c>
      <c r="I446" s="240"/>
      <c r="J446" s="236"/>
      <c r="K446" s="236"/>
      <c r="L446" s="241"/>
      <c r="M446" s="242"/>
      <c r="N446" s="243"/>
      <c r="O446" s="243"/>
      <c r="P446" s="243"/>
      <c r="Q446" s="243"/>
      <c r="R446" s="243"/>
      <c r="S446" s="243"/>
      <c r="T446" s="244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5" t="s">
        <v>148</v>
      </c>
      <c r="AU446" s="245" t="s">
        <v>86</v>
      </c>
      <c r="AV446" s="13" t="s">
        <v>84</v>
      </c>
      <c r="AW446" s="13" t="s">
        <v>32</v>
      </c>
      <c r="AX446" s="13" t="s">
        <v>76</v>
      </c>
      <c r="AY446" s="245" t="s">
        <v>137</v>
      </c>
    </row>
    <row r="447" s="13" customFormat="1">
      <c r="A447" s="13"/>
      <c r="B447" s="235"/>
      <c r="C447" s="236"/>
      <c r="D447" s="237" t="s">
        <v>148</v>
      </c>
      <c r="E447" s="238" t="s">
        <v>1</v>
      </c>
      <c r="F447" s="239" t="s">
        <v>446</v>
      </c>
      <c r="G447" s="236"/>
      <c r="H447" s="238" t="s">
        <v>1</v>
      </c>
      <c r="I447" s="240"/>
      <c r="J447" s="236"/>
      <c r="K447" s="236"/>
      <c r="L447" s="241"/>
      <c r="M447" s="242"/>
      <c r="N447" s="243"/>
      <c r="O447" s="243"/>
      <c r="P447" s="243"/>
      <c r="Q447" s="243"/>
      <c r="R447" s="243"/>
      <c r="S447" s="243"/>
      <c r="T447" s="24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5" t="s">
        <v>148</v>
      </c>
      <c r="AU447" s="245" t="s">
        <v>86</v>
      </c>
      <c r="AV447" s="13" t="s">
        <v>84</v>
      </c>
      <c r="AW447" s="13" t="s">
        <v>32</v>
      </c>
      <c r="AX447" s="13" t="s">
        <v>76</v>
      </c>
      <c r="AY447" s="245" t="s">
        <v>137</v>
      </c>
    </row>
    <row r="448" s="13" customFormat="1">
      <c r="A448" s="13"/>
      <c r="B448" s="235"/>
      <c r="C448" s="236"/>
      <c r="D448" s="237" t="s">
        <v>148</v>
      </c>
      <c r="E448" s="238" t="s">
        <v>1</v>
      </c>
      <c r="F448" s="239" t="s">
        <v>464</v>
      </c>
      <c r="G448" s="236"/>
      <c r="H448" s="238" t="s">
        <v>1</v>
      </c>
      <c r="I448" s="240"/>
      <c r="J448" s="236"/>
      <c r="K448" s="236"/>
      <c r="L448" s="241"/>
      <c r="M448" s="242"/>
      <c r="N448" s="243"/>
      <c r="O448" s="243"/>
      <c r="P448" s="243"/>
      <c r="Q448" s="243"/>
      <c r="R448" s="243"/>
      <c r="S448" s="243"/>
      <c r="T448" s="24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5" t="s">
        <v>148</v>
      </c>
      <c r="AU448" s="245" t="s">
        <v>86</v>
      </c>
      <c r="AV448" s="13" t="s">
        <v>84</v>
      </c>
      <c r="AW448" s="13" t="s">
        <v>32</v>
      </c>
      <c r="AX448" s="13" t="s">
        <v>76</v>
      </c>
      <c r="AY448" s="245" t="s">
        <v>137</v>
      </c>
    </row>
    <row r="449" s="14" customFormat="1">
      <c r="A449" s="14"/>
      <c r="B449" s="246"/>
      <c r="C449" s="247"/>
      <c r="D449" s="237" t="s">
        <v>148</v>
      </c>
      <c r="E449" s="248" t="s">
        <v>1</v>
      </c>
      <c r="F449" s="249" t="s">
        <v>465</v>
      </c>
      <c r="G449" s="247"/>
      <c r="H449" s="250">
        <v>0.22500000000000001</v>
      </c>
      <c r="I449" s="251"/>
      <c r="J449" s="247"/>
      <c r="K449" s="247"/>
      <c r="L449" s="252"/>
      <c r="M449" s="253"/>
      <c r="N449" s="254"/>
      <c r="O449" s="254"/>
      <c r="P449" s="254"/>
      <c r="Q449" s="254"/>
      <c r="R449" s="254"/>
      <c r="S449" s="254"/>
      <c r="T449" s="25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6" t="s">
        <v>148</v>
      </c>
      <c r="AU449" s="256" t="s">
        <v>86</v>
      </c>
      <c r="AV449" s="14" t="s">
        <v>86</v>
      </c>
      <c r="AW449" s="14" t="s">
        <v>32</v>
      </c>
      <c r="AX449" s="14" t="s">
        <v>76</v>
      </c>
      <c r="AY449" s="256" t="s">
        <v>137</v>
      </c>
    </row>
    <row r="450" s="2" customFormat="1" ht="24.15" customHeight="1">
      <c r="A450" s="37"/>
      <c r="B450" s="38"/>
      <c r="C450" s="217" t="s">
        <v>466</v>
      </c>
      <c r="D450" s="217" t="s">
        <v>139</v>
      </c>
      <c r="E450" s="218" t="s">
        <v>467</v>
      </c>
      <c r="F450" s="219" t="s">
        <v>468</v>
      </c>
      <c r="G450" s="220" t="s">
        <v>142</v>
      </c>
      <c r="H450" s="221">
        <v>5</v>
      </c>
      <c r="I450" s="222"/>
      <c r="J450" s="223">
        <f>ROUND(I450*H450,2)</f>
        <v>0</v>
      </c>
      <c r="K450" s="219" t="s">
        <v>143</v>
      </c>
      <c r="L450" s="43"/>
      <c r="M450" s="224" t="s">
        <v>1</v>
      </c>
      <c r="N450" s="225" t="s">
        <v>41</v>
      </c>
      <c r="O450" s="90"/>
      <c r="P450" s="226">
        <f>O450*H450</f>
        <v>0</v>
      </c>
      <c r="Q450" s="226">
        <v>0.0020999999999999999</v>
      </c>
      <c r="R450" s="226">
        <f>Q450*H450</f>
        <v>0.010499999999999999</v>
      </c>
      <c r="S450" s="226">
        <v>0</v>
      </c>
      <c r="T450" s="227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28" t="s">
        <v>144</v>
      </c>
      <c r="AT450" s="228" t="s">
        <v>139</v>
      </c>
      <c r="AU450" s="228" t="s">
        <v>86</v>
      </c>
      <c r="AY450" s="16" t="s">
        <v>137</v>
      </c>
      <c r="BE450" s="229">
        <f>IF(N450="základní",J450,0)</f>
        <v>0</v>
      </c>
      <c r="BF450" s="229">
        <f>IF(N450="snížená",J450,0)</f>
        <v>0</v>
      </c>
      <c r="BG450" s="229">
        <f>IF(N450="zákl. přenesená",J450,0)</f>
        <v>0</v>
      </c>
      <c r="BH450" s="229">
        <f>IF(N450="sníž. přenesená",J450,0)</f>
        <v>0</v>
      </c>
      <c r="BI450" s="229">
        <f>IF(N450="nulová",J450,0)</f>
        <v>0</v>
      </c>
      <c r="BJ450" s="16" t="s">
        <v>84</v>
      </c>
      <c r="BK450" s="229">
        <f>ROUND(I450*H450,2)</f>
        <v>0</v>
      </c>
      <c r="BL450" s="16" t="s">
        <v>144</v>
      </c>
      <c r="BM450" s="228" t="s">
        <v>469</v>
      </c>
    </row>
    <row r="451" s="2" customFormat="1">
      <c r="A451" s="37"/>
      <c r="B451" s="38"/>
      <c r="C451" s="39"/>
      <c r="D451" s="230" t="s">
        <v>146</v>
      </c>
      <c r="E451" s="39"/>
      <c r="F451" s="231" t="s">
        <v>470</v>
      </c>
      <c r="G451" s="39"/>
      <c r="H451" s="39"/>
      <c r="I451" s="232"/>
      <c r="J451" s="39"/>
      <c r="K451" s="39"/>
      <c r="L451" s="43"/>
      <c r="M451" s="233"/>
      <c r="N451" s="234"/>
      <c r="O451" s="90"/>
      <c r="P451" s="90"/>
      <c r="Q451" s="90"/>
      <c r="R451" s="90"/>
      <c r="S451" s="90"/>
      <c r="T451" s="91"/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T451" s="16" t="s">
        <v>146</v>
      </c>
      <c r="AU451" s="16" t="s">
        <v>86</v>
      </c>
    </row>
    <row r="452" s="13" customFormat="1">
      <c r="A452" s="13"/>
      <c r="B452" s="235"/>
      <c r="C452" s="236"/>
      <c r="D452" s="237" t="s">
        <v>148</v>
      </c>
      <c r="E452" s="238" t="s">
        <v>1</v>
      </c>
      <c r="F452" s="239" t="s">
        <v>445</v>
      </c>
      <c r="G452" s="236"/>
      <c r="H452" s="238" t="s">
        <v>1</v>
      </c>
      <c r="I452" s="240"/>
      <c r="J452" s="236"/>
      <c r="K452" s="236"/>
      <c r="L452" s="241"/>
      <c r="M452" s="242"/>
      <c r="N452" s="243"/>
      <c r="O452" s="243"/>
      <c r="P452" s="243"/>
      <c r="Q452" s="243"/>
      <c r="R452" s="243"/>
      <c r="S452" s="243"/>
      <c r="T452" s="24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5" t="s">
        <v>148</v>
      </c>
      <c r="AU452" s="245" t="s">
        <v>86</v>
      </c>
      <c r="AV452" s="13" t="s">
        <v>84</v>
      </c>
      <c r="AW452" s="13" t="s">
        <v>32</v>
      </c>
      <c r="AX452" s="13" t="s">
        <v>76</v>
      </c>
      <c r="AY452" s="245" t="s">
        <v>137</v>
      </c>
    </row>
    <row r="453" s="13" customFormat="1">
      <c r="A453" s="13"/>
      <c r="B453" s="235"/>
      <c r="C453" s="236"/>
      <c r="D453" s="237" t="s">
        <v>148</v>
      </c>
      <c r="E453" s="238" t="s">
        <v>1</v>
      </c>
      <c r="F453" s="239" t="s">
        <v>150</v>
      </c>
      <c r="G453" s="236"/>
      <c r="H453" s="238" t="s">
        <v>1</v>
      </c>
      <c r="I453" s="240"/>
      <c r="J453" s="236"/>
      <c r="K453" s="236"/>
      <c r="L453" s="241"/>
      <c r="M453" s="242"/>
      <c r="N453" s="243"/>
      <c r="O453" s="243"/>
      <c r="P453" s="243"/>
      <c r="Q453" s="243"/>
      <c r="R453" s="243"/>
      <c r="S453" s="243"/>
      <c r="T453" s="24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5" t="s">
        <v>148</v>
      </c>
      <c r="AU453" s="245" t="s">
        <v>86</v>
      </c>
      <c r="AV453" s="13" t="s">
        <v>84</v>
      </c>
      <c r="AW453" s="13" t="s">
        <v>32</v>
      </c>
      <c r="AX453" s="13" t="s">
        <v>76</v>
      </c>
      <c r="AY453" s="245" t="s">
        <v>137</v>
      </c>
    </row>
    <row r="454" s="13" customFormat="1">
      <c r="A454" s="13"/>
      <c r="B454" s="235"/>
      <c r="C454" s="236"/>
      <c r="D454" s="237" t="s">
        <v>148</v>
      </c>
      <c r="E454" s="238" t="s">
        <v>1</v>
      </c>
      <c r="F454" s="239" t="s">
        <v>446</v>
      </c>
      <c r="G454" s="236"/>
      <c r="H454" s="238" t="s">
        <v>1</v>
      </c>
      <c r="I454" s="240"/>
      <c r="J454" s="236"/>
      <c r="K454" s="236"/>
      <c r="L454" s="241"/>
      <c r="M454" s="242"/>
      <c r="N454" s="243"/>
      <c r="O454" s="243"/>
      <c r="P454" s="243"/>
      <c r="Q454" s="243"/>
      <c r="R454" s="243"/>
      <c r="S454" s="243"/>
      <c r="T454" s="24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5" t="s">
        <v>148</v>
      </c>
      <c r="AU454" s="245" t="s">
        <v>86</v>
      </c>
      <c r="AV454" s="13" t="s">
        <v>84</v>
      </c>
      <c r="AW454" s="13" t="s">
        <v>32</v>
      </c>
      <c r="AX454" s="13" t="s">
        <v>76</v>
      </c>
      <c r="AY454" s="245" t="s">
        <v>137</v>
      </c>
    </row>
    <row r="455" s="14" customFormat="1">
      <c r="A455" s="14"/>
      <c r="B455" s="246"/>
      <c r="C455" s="247"/>
      <c r="D455" s="237" t="s">
        <v>148</v>
      </c>
      <c r="E455" s="248" t="s">
        <v>1</v>
      </c>
      <c r="F455" s="249" t="s">
        <v>471</v>
      </c>
      <c r="G455" s="247"/>
      <c r="H455" s="250">
        <v>5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6" t="s">
        <v>148</v>
      </c>
      <c r="AU455" s="256" t="s">
        <v>86</v>
      </c>
      <c r="AV455" s="14" t="s">
        <v>86</v>
      </c>
      <c r="AW455" s="14" t="s">
        <v>32</v>
      </c>
      <c r="AX455" s="14" t="s">
        <v>76</v>
      </c>
      <c r="AY455" s="256" t="s">
        <v>137</v>
      </c>
    </row>
    <row r="456" s="2" customFormat="1" ht="24.15" customHeight="1">
      <c r="A456" s="37"/>
      <c r="B456" s="38"/>
      <c r="C456" s="217" t="s">
        <v>472</v>
      </c>
      <c r="D456" s="217" t="s">
        <v>139</v>
      </c>
      <c r="E456" s="218" t="s">
        <v>473</v>
      </c>
      <c r="F456" s="219" t="s">
        <v>474</v>
      </c>
      <c r="G456" s="220" t="s">
        <v>268</v>
      </c>
      <c r="H456" s="221">
        <v>20</v>
      </c>
      <c r="I456" s="222"/>
      <c r="J456" s="223">
        <f>ROUND(I456*H456,2)</f>
        <v>0</v>
      </c>
      <c r="K456" s="219" t="s">
        <v>143</v>
      </c>
      <c r="L456" s="43"/>
      <c r="M456" s="224" t="s">
        <v>1</v>
      </c>
      <c r="N456" s="225" t="s">
        <v>41</v>
      </c>
      <c r="O456" s="90"/>
      <c r="P456" s="226">
        <f>O456*H456</f>
        <v>0</v>
      </c>
      <c r="Q456" s="226">
        <v>1.0000000000000001E-05</v>
      </c>
      <c r="R456" s="226">
        <f>Q456*H456</f>
        <v>0.00020000000000000001</v>
      </c>
      <c r="S456" s="226">
        <v>0</v>
      </c>
      <c r="T456" s="227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28" t="s">
        <v>144</v>
      </c>
      <c r="AT456" s="228" t="s">
        <v>139</v>
      </c>
      <c r="AU456" s="228" t="s">
        <v>86</v>
      </c>
      <c r="AY456" s="16" t="s">
        <v>137</v>
      </c>
      <c r="BE456" s="229">
        <f>IF(N456="základní",J456,0)</f>
        <v>0</v>
      </c>
      <c r="BF456" s="229">
        <f>IF(N456="snížená",J456,0)</f>
        <v>0</v>
      </c>
      <c r="BG456" s="229">
        <f>IF(N456="zákl. přenesená",J456,0)</f>
        <v>0</v>
      </c>
      <c r="BH456" s="229">
        <f>IF(N456="sníž. přenesená",J456,0)</f>
        <v>0</v>
      </c>
      <c r="BI456" s="229">
        <f>IF(N456="nulová",J456,0)</f>
        <v>0</v>
      </c>
      <c r="BJ456" s="16" t="s">
        <v>84</v>
      </c>
      <c r="BK456" s="229">
        <f>ROUND(I456*H456,2)</f>
        <v>0</v>
      </c>
      <c r="BL456" s="16" t="s">
        <v>144</v>
      </c>
      <c r="BM456" s="228" t="s">
        <v>475</v>
      </c>
    </row>
    <row r="457" s="2" customFormat="1">
      <c r="A457" s="37"/>
      <c r="B457" s="38"/>
      <c r="C457" s="39"/>
      <c r="D457" s="230" t="s">
        <v>146</v>
      </c>
      <c r="E457" s="39"/>
      <c r="F457" s="231" t="s">
        <v>476</v>
      </c>
      <c r="G457" s="39"/>
      <c r="H457" s="39"/>
      <c r="I457" s="232"/>
      <c r="J457" s="39"/>
      <c r="K457" s="39"/>
      <c r="L457" s="43"/>
      <c r="M457" s="233"/>
      <c r="N457" s="234"/>
      <c r="O457" s="90"/>
      <c r="P457" s="90"/>
      <c r="Q457" s="90"/>
      <c r="R457" s="90"/>
      <c r="S457" s="90"/>
      <c r="T457" s="91"/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T457" s="16" t="s">
        <v>146</v>
      </c>
      <c r="AU457" s="16" t="s">
        <v>86</v>
      </c>
    </row>
    <row r="458" s="13" customFormat="1">
      <c r="A458" s="13"/>
      <c r="B458" s="235"/>
      <c r="C458" s="236"/>
      <c r="D458" s="237" t="s">
        <v>148</v>
      </c>
      <c r="E458" s="238" t="s">
        <v>1</v>
      </c>
      <c r="F458" s="239" t="s">
        <v>445</v>
      </c>
      <c r="G458" s="236"/>
      <c r="H458" s="238" t="s">
        <v>1</v>
      </c>
      <c r="I458" s="240"/>
      <c r="J458" s="236"/>
      <c r="K458" s="236"/>
      <c r="L458" s="241"/>
      <c r="M458" s="242"/>
      <c r="N458" s="243"/>
      <c r="O458" s="243"/>
      <c r="P458" s="243"/>
      <c r="Q458" s="243"/>
      <c r="R458" s="243"/>
      <c r="S458" s="243"/>
      <c r="T458" s="24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5" t="s">
        <v>148</v>
      </c>
      <c r="AU458" s="245" t="s">
        <v>86</v>
      </c>
      <c r="AV458" s="13" t="s">
        <v>84</v>
      </c>
      <c r="AW458" s="13" t="s">
        <v>32</v>
      </c>
      <c r="AX458" s="13" t="s">
        <v>76</v>
      </c>
      <c r="AY458" s="245" t="s">
        <v>137</v>
      </c>
    </row>
    <row r="459" s="13" customFormat="1">
      <c r="A459" s="13"/>
      <c r="B459" s="235"/>
      <c r="C459" s="236"/>
      <c r="D459" s="237" t="s">
        <v>148</v>
      </c>
      <c r="E459" s="238" t="s">
        <v>1</v>
      </c>
      <c r="F459" s="239" t="s">
        <v>150</v>
      </c>
      <c r="G459" s="236"/>
      <c r="H459" s="238" t="s">
        <v>1</v>
      </c>
      <c r="I459" s="240"/>
      <c r="J459" s="236"/>
      <c r="K459" s="236"/>
      <c r="L459" s="241"/>
      <c r="M459" s="242"/>
      <c r="N459" s="243"/>
      <c r="O459" s="243"/>
      <c r="P459" s="243"/>
      <c r="Q459" s="243"/>
      <c r="R459" s="243"/>
      <c r="S459" s="243"/>
      <c r="T459" s="24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5" t="s">
        <v>148</v>
      </c>
      <c r="AU459" s="245" t="s">
        <v>86</v>
      </c>
      <c r="AV459" s="13" t="s">
        <v>84</v>
      </c>
      <c r="AW459" s="13" t="s">
        <v>32</v>
      </c>
      <c r="AX459" s="13" t="s">
        <v>76</v>
      </c>
      <c r="AY459" s="245" t="s">
        <v>137</v>
      </c>
    </row>
    <row r="460" s="13" customFormat="1">
      <c r="A460" s="13"/>
      <c r="B460" s="235"/>
      <c r="C460" s="236"/>
      <c r="D460" s="237" t="s">
        <v>148</v>
      </c>
      <c r="E460" s="238" t="s">
        <v>1</v>
      </c>
      <c r="F460" s="239" t="s">
        <v>446</v>
      </c>
      <c r="G460" s="236"/>
      <c r="H460" s="238" t="s">
        <v>1</v>
      </c>
      <c r="I460" s="240"/>
      <c r="J460" s="236"/>
      <c r="K460" s="236"/>
      <c r="L460" s="241"/>
      <c r="M460" s="242"/>
      <c r="N460" s="243"/>
      <c r="O460" s="243"/>
      <c r="P460" s="243"/>
      <c r="Q460" s="243"/>
      <c r="R460" s="243"/>
      <c r="S460" s="243"/>
      <c r="T460" s="24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5" t="s">
        <v>148</v>
      </c>
      <c r="AU460" s="245" t="s">
        <v>86</v>
      </c>
      <c r="AV460" s="13" t="s">
        <v>84</v>
      </c>
      <c r="AW460" s="13" t="s">
        <v>32</v>
      </c>
      <c r="AX460" s="13" t="s">
        <v>76</v>
      </c>
      <c r="AY460" s="245" t="s">
        <v>137</v>
      </c>
    </row>
    <row r="461" s="14" customFormat="1">
      <c r="A461" s="14"/>
      <c r="B461" s="246"/>
      <c r="C461" s="247"/>
      <c r="D461" s="237" t="s">
        <v>148</v>
      </c>
      <c r="E461" s="248" t="s">
        <v>1</v>
      </c>
      <c r="F461" s="249" t="s">
        <v>299</v>
      </c>
      <c r="G461" s="247"/>
      <c r="H461" s="250">
        <v>20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148</v>
      </c>
      <c r="AU461" s="256" t="s">
        <v>86</v>
      </c>
      <c r="AV461" s="14" t="s">
        <v>86</v>
      </c>
      <c r="AW461" s="14" t="s">
        <v>32</v>
      </c>
      <c r="AX461" s="14" t="s">
        <v>76</v>
      </c>
      <c r="AY461" s="256" t="s">
        <v>137</v>
      </c>
    </row>
    <row r="462" s="2" customFormat="1" ht="16.5" customHeight="1">
      <c r="A462" s="37"/>
      <c r="B462" s="38"/>
      <c r="C462" s="217" t="s">
        <v>477</v>
      </c>
      <c r="D462" s="217" t="s">
        <v>139</v>
      </c>
      <c r="E462" s="218" t="s">
        <v>478</v>
      </c>
      <c r="F462" s="219" t="s">
        <v>479</v>
      </c>
      <c r="G462" s="220" t="s">
        <v>154</v>
      </c>
      <c r="H462" s="221">
        <v>6.6109999999999998</v>
      </c>
      <c r="I462" s="222"/>
      <c r="J462" s="223">
        <f>ROUND(I462*H462,2)</f>
        <v>0</v>
      </c>
      <c r="K462" s="219" t="s">
        <v>143</v>
      </c>
      <c r="L462" s="43"/>
      <c r="M462" s="224" t="s">
        <v>1</v>
      </c>
      <c r="N462" s="225" t="s">
        <v>41</v>
      </c>
      <c r="O462" s="90"/>
      <c r="P462" s="226">
        <f>O462*H462</f>
        <v>0</v>
      </c>
      <c r="Q462" s="226">
        <v>2.5018699999999998</v>
      </c>
      <c r="R462" s="226">
        <f>Q462*H462</f>
        <v>16.539862569999997</v>
      </c>
      <c r="S462" s="226">
        <v>0</v>
      </c>
      <c r="T462" s="227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28" t="s">
        <v>144</v>
      </c>
      <c r="AT462" s="228" t="s">
        <v>139</v>
      </c>
      <c r="AU462" s="228" t="s">
        <v>86</v>
      </c>
      <c r="AY462" s="16" t="s">
        <v>137</v>
      </c>
      <c r="BE462" s="229">
        <f>IF(N462="základní",J462,0)</f>
        <v>0</v>
      </c>
      <c r="BF462" s="229">
        <f>IF(N462="snížená",J462,0)</f>
        <v>0</v>
      </c>
      <c r="BG462" s="229">
        <f>IF(N462="zákl. přenesená",J462,0)</f>
        <v>0</v>
      </c>
      <c r="BH462" s="229">
        <f>IF(N462="sníž. přenesená",J462,0)</f>
        <v>0</v>
      </c>
      <c r="BI462" s="229">
        <f>IF(N462="nulová",J462,0)</f>
        <v>0</v>
      </c>
      <c r="BJ462" s="16" t="s">
        <v>84</v>
      </c>
      <c r="BK462" s="229">
        <f>ROUND(I462*H462,2)</f>
        <v>0</v>
      </c>
      <c r="BL462" s="16" t="s">
        <v>144</v>
      </c>
      <c r="BM462" s="228" t="s">
        <v>480</v>
      </c>
    </row>
    <row r="463" s="2" customFormat="1">
      <c r="A463" s="37"/>
      <c r="B463" s="38"/>
      <c r="C463" s="39"/>
      <c r="D463" s="230" t="s">
        <v>146</v>
      </c>
      <c r="E463" s="39"/>
      <c r="F463" s="231" t="s">
        <v>481</v>
      </c>
      <c r="G463" s="39"/>
      <c r="H463" s="39"/>
      <c r="I463" s="232"/>
      <c r="J463" s="39"/>
      <c r="K463" s="39"/>
      <c r="L463" s="43"/>
      <c r="M463" s="233"/>
      <c r="N463" s="234"/>
      <c r="O463" s="90"/>
      <c r="P463" s="90"/>
      <c r="Q463" s="90"/>
      <c r="R463" s="90"/>
      <c r="S463" s="90"/>
      <c r="T463" s="91"/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T463" s="16" t="s">
        <v>146</v>
      </c>
      <c r="AU463" s="16" t="s">
        <v>86</v>
      </c>
    </row>
    <row r="464" s="13" customFormat="1">
      <c r="A464" s="13"/>
      <c r="B464" s="235"/>
      <c r="C464" s="236"/>
      <c r="D464" s="237" t="s">
        <v>148</v>
      </c>
      <c r="E464" s="238" t="s">
        <v>1</v>
      </c>
      <c r="F464" s="239" t="s">
        <v>445</v>
      </c>
      <c r="G464" s="236"/>
      <c r="H464" s="238" t="s">
        <v>1</v>
      </c>
      <c r="I464" s="240"/>
      <c r="J464" s="236"/>
      <c r="K464" s="236"/>
      <c r="L464" s="241"/>
      <c r="M464" s="242"/>
      <c r="N464" s="243"/>
      <c r="O464" s="243"/>
      <c r="P464" s="243"/>
      <c r="Q464" s="243"/>
      <c r="R464" s="243"/>
      <c r="S464" s="243"/>
      <c r="T464" s="24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5" t="s">
        <v>148</v>
      </c>
      <c r="AU464" s="245" t="s">
        <v>86</v>
      </c>
      <c r="AV464" s="13" t="s">
        <v>84</v>
      </c>
      <c r="AW464" s="13" t="s">
        <v>32</v>
      </c>
      <c r="AX464" s="13" t="s">
        <v>76</v>
      </c>
      <c r="AY464" s="245" t="s">
        <v>137</v>
      </c>
    </row>
    <row r="465" s="13" customFormat="1">
      <c r="A465" s="13"/>
      <c r="B465" s="235"/>
      <c r="C465" s="236"/>
      <c r="D465" s="237" t="s">
        <v>148</v>
      </c>
      <c r="E465" s="238" t="s">
        <v>1</v>
      </c>
      <c r="F465" s="239" t="s">
        <v>150</v>
      </c>
      <c r="G465" s="236"/>
      <c r="H465" s="238" t="s">
        <v>1</v>
      </c>
      <c r="I465" s="240"/>
      <c r="J465" s="236"/>
      <c r="K465" s="236"/>
      <c r="L465" s="241"/>
      <c r="M465" s="242"/>
      <c r="N465" s="243"/>
      <c r="O465" s="243"/>
      <c r="P465" s="243"/>
      <c r="Q465" s="243"/>
      <c r="R465" s="243"/>
      <c r="S465" s="243"/>
      <c r="T465" s="244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5" t="s">
        <v>148</v>
      </c>
      <c r="AU465" s="245" t="s">
        <v>86</v>
      </c>
      <c r="AV465" s="13" t="s">
        <v>84</v>
      </c>
      <c r="AW465" s="13" t="s">
        <v>32</v>
      </c>
      <c r="AX465" s="13" t="s">
        <v>76</v>
      </c>
      <c r="AY465" s="245" t="s">
        <v>137</v>
      </c>
    </row>
    <row r="466" s="13" customFormat="1">
      <c r="A466" s="13"/>
      <c r="B466" s="235"/>
      <c r="C466" s="236"/>
      <c r="D466" s="237" t="s">
        <v>148</v>
      </c>
      <c r="E466" s="238" t="s">
        <v>1</v>
      </c>
      <c r="F466" s="239" t="s">
        <v>482</v>
      </c>
      <c r="G466" s="236"/>
      <c r="H466" s="238" t="s">
        <v>1</v>
      </c>
      <c r="I466" s="240"/>
      <c r="J466" s="236"/>
      <c r="K466" s="236"/>
      <c r="L466" s="241"/>
      <c r="M466" s="242"/>
      <c r="N466" s="243"/>
      <c r="O466" s="243"/>
      <c r="P466" s="243"/>
      <c r="Q466" s="243"/>
      <c r="R466" s="243"/>
      <c r="S466" s="243"/>
      <c r="T466" s="24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5" t="s">
        <v>148</v>
      </c>
      <c r="AU466" s="245" t="s">
        <v>86</v>
      </c>
      <c r="AV466" s="13" t="s">
        <v>84</v>
      </c>
      <c r="AW466" s="13" t="s">
        <v>32</v>
      </c>
      <c r="AX466" s="13" t="s">
        <v>76</v>
      </c>
      <c r="AY466" s="245" t="s">
        <v>137</v>
      </c>
    </row>
    <row r="467" s="13" customFormat="1">
      <c r="A467" s="13"/>
      <c r="B467" s="235"/>
      <c r="C467" s="236"/>
      <c r="D467" s="237" t="s">
        <v>148</v>
      </c>
      <c r="E467" s="238" t="s">
        <v>1</v>
      </c>
      <c r="F467" s="239" t="s">
        <v>483</v>
      </c>
      <c r="G467" s="236"/>
      <c r="H467" s="238" t="s">
        <v>1</v>
      </c>
      <c r="I467" s="240"/>
      <c r="J467" s="236"/>
      <c r="K467" s="236"/>
      <c r="L467" s="241"/>
      <c r="M467" s="242"/>
      <c r="N467" s="243"/>
      <c r="O467" s="243"/>
      <c r="P467" s="243"/>
      <c r="Q467" s="243"/>
      <c r="R467" s="243"/>
      <c r="S467" s="243"/>
      <c r="T467" s="244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45" t="s">
        <v>148</v>
      </c>
      <c r="AU467" s="245" t="s">
        <v>86</v>
      </c>
      <c r="AV467" s="13" t="s">
        <v>84</v>
      </c>
      <c r="AW467" s="13" t="s">
        <v>32</v>
      </c>
      <c r="AX467" s="13" t="s">
        <v>76</v>
      </c>
      <c r="AY467" s="245" t="s">
        <v>137</v>
      </c>
    </row>
    <row r="468" s="14" customFormat="1">
      <c r="A468" s="14"/>
      <c r="B468" s="246"/>
      <c r="C468" s="247"/>
      <c r="D468" s="237" t="s">
        <v>148</v>
      </c>
      <c r="E468" s="248" t="s">
        <v>1</v>
      </c>
      <c r="F468" s="249" t="s">
        <v>484</v>
      </c>
      <c r="G468" s="247"/>
      <c r="H468" s="250">
        <v>0.45000000000000001</v>
      </c>
      <c r="I468" s="251"/>
      <c r="J468" s="247"/>
      <c r="K468" s="247"/>
      <c r="L468" s="252"/>
      <c r="M468" s="253"/>
      <c r="N468" s="254"/>
      <c r="O468" s="254"/>
      <c r="P468" s="254"/>
      <c r="Q468" s="254"/>
      <c r="R468" s="254"/>
      <c r="S468" s="254"/>
      <c r="T468" s="255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6" t="s">
        <v>148</v>
      </c>
      <c r="AU468" s="256" t="s">
        <v>86</v>
      </c>
      <c r="AV468" s="14" t="s">
        <v>86</v>
      </c>
      <c r="AW468" s="14" t="s">
        <v>32</v>
      </c>
      <c r="AX468" s="14" t="s">
        <v>76</v>
      </c>
      <c r="AY468" s="256" t="s">
        <v>137</v>
      </c>
    </row>
    <row r="469" s="13" customFormat="1">
      <c r="A469" s="13"/>
      <c r="B469" s="235"/>
      <c r="C469" s="236"/>
      <c r="D469" s="237" t="s">
        <v>148</v>
      </c>
      <c r="E469" s="238" t="s">
        <v>1</v>
      </c>
      <c r="F469" s="239" t="s">
        <v>485</v>
      </c>
      <c r="G469" s="236"/>
      <c r="H469" s="238" t="s">
        <v>1</v>
      </c>
      <c r="I469" s="240"/>
      <c r="J469" s="236"/>
      <c r="K469" s="236"/>
      <c r="L469" s="241"/>
      <c r="M469" s="242"/>
      <c r="N469" s="243"/>
      <c r="O469" s="243"/>
      <c r="P469" s="243"/>
      <c r="Q469" s="243"/>
      <c r="R469" s="243"/>
      <c r="S469" s="243"/>
      <c r="T469" s="244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5" t="s">
        <v>148</v>
      </c>
      <c r="AU469" s="245" t="s">
        <v>86</v>
      </c>
      <c r="AV469" s="13" t="s">
        <v>84</v>
      </c>
      <c r="AW469" s="13" t="s">
        <v>32</v>
      </c>
      <c r="AX469" s="13" t="s">
        <v>76</v>
      </c>
      <c r="AY469" s="245" t="s">
        <v>137</v>
      </c>
    </row>
    <row r="470" s="14" customFormat="1">
      <c r="A470" s="14"/>
      <c r="B470" s="246"/>
      <c r="C470" s="247"/>
      <c r="D470" s="237" t="s">
        <v>148</v>
      </c>
      <c r="E470" s="248" t="s">
        <v>1</v>
      </c>
      <c r="F470" s="249" t="s">
        <v>486</v>
      </c>
      <c r="G470" s="247"/>
      <c r="H470" s="250">
        <v>0.081000000000000003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6" t="s">
        <v>148</v>
      </c>
      <c r="AU470" s="256" t="s">
        <v>86</v>
      </c>
      <c r="AV470" s="14" t="s">
        <v>86</v>
      </c>
      <c r="AW470" s="14" t="s">
        <v>32</v>
      </c>
      <c r="AX470" s="14" t="s">
        <v>76</v>
      </c>
      <c r="AY470" s="256" t="s">
        <v>137</v>
      </c>
    </row>
    <row r="471" s="13" customFormat="1">
      <c r="A471" s="13"/>
      <c r="B471" s="235"/>
      <c r="C471" s="236"/>
      <c r="D471" s="237" t="s">
        <v>148</v>
      </c>
      <c r="E471" s="238" t="s">
        <v>1</v>
      </c>
      <c r="F471" s="239" t="s">
        <v>487</v>
      </c>
      <c r="G471" s="236"/>
      <c r="H471" s="238" t="s">
        <v>1</v>
      </c>
      <c r="I471" s="240"/>
      <c r="J471" s="236"/>
      <c r="K471" s="236"/>
      <c r="L471" s="241"/>
      <c r="M471" s="242"/>
      <c r="N471" s="243"/>
      <c r="O471" s="243"/>
      <c r="P471" s="243"/>
      <c r="Q471" s="243"/>
      <c r="R471" s="243"/>
      <c r="S471" s="243"/>
      <c r="T471" s="244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5" t="s">
        <v>148</v>
      </c>
      <c r="AU471" s="245" t="s">
        <v>86</v>
      </c>
      <c r="AV471" s="13" t="s">
        <v>84</v>
      </c>
      <c r="AW471" s="13" t="s">
        <v>32</v>
      </c>
      <c r="AX471" s="13" t="s">
        <v>76</v>
      </c>
      <c r="AY471" s="245" t="s">
        <v>137</v>
      </c>
    </row>
    <row r="472" s="14" customFormat="1">
      <c r="A472" s="14"/>
      <c r="B472" s="246"/>
      <c r="C472" s="247"/>
      <c r="D472" s="237" t="s">
        <v>148</v>
      </c>
      <c r="E472" s="248" t="s">
        <v>1</v>
      </c>
      <c r="F472" s="249" t="s">
        <v>488</v>
      </c>
      <c r="G472" s="247"/>
      <c r="H472" s="250">
        <v>2.7000000000000002</v>
      </c>
      <c r="I472" s="251"/>
      <c r="J472" s="247"/>
      <c r="K472" s="247"/>
      <c r="L472" s="252"/>
      <c r="M472" s="253"/>
      <c r="N472" s="254"/>
      <c r="O472" s="254"/>
      <c r="P472" s="254"/>
      <c r="Q472" s="254"/>
      <c r="R472" s="254"/>
      <c r="S472" s="254"/>
      <c r="T472" s="25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6" t="s">
        <v>148</v>
      </c>
      <c r="AU472" s="256" t="s">
        <v>86</v>
      </c>
      <c r="AV472" s="14" t="s">
        <v>86</v>
      </c>
      <c r="AW472" s="14" t="s">
        <v>32</v>
      </c>
      <c r="AX472" s="14" t="s">
        <v>76</v>
      </c>
      <c r="AY472" s="256" t="s">
        <v>137</v>
      </c>
    </row>
    <row r="473" s="13" customFormat="1">
      <c r="A473" s="13"/>
      <c r="B473" s="235"/>
      <c r="C473" s="236"/>
      <c r="D473" s="237" t="s">
        <v>148</v>
      </c>
      <c r="E473" s="238" t="s">
        <v>1</v>
      </c>
      <c r="F473" s="239" t="s">
        <v>172</v>
      </c>
      <c r="G473" s="236"/>
      <c r="H473" s="238" t="s">
        <v>1</v>
      </c>
      <c r="I473" s="240"/>
      <c r="J473" s="236"/>
      <c r="K473" s="236"/>
      <c r="L473" s="241"/>
      <c r="M473" s="242"/>
      <c r="N473" s="243"/>
      <c r="O473" s="243"/>
      <c r="P473" s="243"/>
      <c r="Q473" s="243"/>
      <c r="R473" s="243"/>
      <c r="S473" s="243"/>
      <c r="T473" s="24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5" t="s">
        <v>148</v>
      </c>
      <c r="AU473" s="245" t="s">
        <v>86</v>
      </c>
      <c r="AV473" s="13" t="s">
        <v>84</v>
      </c>
      <c r="AW473" s="13" t="s">
        <v>32</v>
      </c>
      <c r="AX473" s="13" t="s">
        <v>76</v>
      </c>
      <c r="AY473" s="245" t="s">
        <v>137</v>
      </c>
    </row>
    <row r="474" s="14" customFormat="1">
      <c r="A474" s="14"/>
      <c r="B474" s="246"/>
      <c r="C474" s="247"/>
      <c r="D474" s="237" t="s">
        <v>148</v>
      </c>
      <c r="E474" s="248" t="s">
        <v>1</v>
      </c>
      <c r="F474" s="249" t="s">
        <v>489</v>
      </c>
      <c r="G474" s="247"/>
      <c r="H474" s="250">
        <v>3.3799999999999999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6" t="s">
        <v>148</v>
      </c>
      <c r="AU474" s="256" t="s">
        <v>86</v>
      </c>
      <c r="AV474" s="14" t="s">
        <v>86</v>
      </c>
      <c r="AW474" s="14" t="s">
        <v>32</v>
      </c>
      <c r="AX474" s="14" t="s">
        <v>76</v>
      </c>
      <c r="AY474" s="256" t="s">
        <v>137</v>
      </c>
    </row>
    <row r="475" s="2" customFormat="1" ht="16.5" customHeight="1">
      <c r="A475" s="37"/>
      <c r="B475" s="38"/>
      <c r="C475" s="217" t="s">
        <v>490</v>
      </c>
      <c r="D475" s="217" t="s">
        <v>139</v>
      </c>
      <c r="E475" s="218" t="s">
        <v>491</v>
      </c>
      <c r="F475" s="219" t="s">
        <v>492</v>
      </c>
      <c r="G475" s="220" t="s">
        <v>142</v>
      </c>
      <c r="H475" s="221">
        <v>25.219999999999999</v>
      </c>
      <c r="I475" s="222"/>
      <c r="J475" s="223">
        <f>ROUND(I475*H475,2)</f>
        <v>0</v>
      </c>
      <c r="K475" s="219" t="s">
        <v>143</v>
      </c>
      <c r="L475" s="43"/>
      <c r="M475" s="224" t="s">
        <v>1</v>
      </c>
      <c r="N475" s="225" t="s">
        <v>41</v>
      </c>
      <c r="O475" s="90"/>
      <c r="P475" s="226">
        <f>O475*H475</f>
        <v>0</v>
      </c>
      <c r="Q475" s="226">
        <v>0.00264</v>
      </c>
      <c r="R475" s="226">
        <f>Q475*H475</f>
        <v>0.066580799999999996</v>
      </c>
      <c r="S475" s="226">
        <v>0</v>
      </c>
      <c r="T475" s="227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28" t="s">
        <v>144</v>
      </c>
      <c r="AT475" s="228" t="s">
        <v>139</v>
      </c>
      <c r="AU475" s="228" t="s">
        <v>86</v>
      </c>
      <c r="AY475" s="16" t="s">
        <v>137</v>
      </c>
      <c r="BE475" s="229">
        <f>IF(N475="základní",J475,0)</f>
        <v>0</v>
      </c>
      <c r="BF475" s="229">
        <f>IF(N475="snížená",J475,0)</f>
        <v>0</v>
      </c>
      <c r="BG475" s="229">
        <f>IF(N475="zákl. přenesená",J475,0)</f>
        <v>0</v>
      </c>
      <c r="BH475" s="229">
        <f>IF(N475="sníž. přenesená",J475,0)</f>
        <v>0</v>
      </c>
      <c r="BI475" s="229">
        <f>IF(N475="nulová",J475,0)</f>
        <v>0</v>
      </c>
      <c r="BJ475" s="16" t="s">
        <v>84</v>
      </c>
      <c r="BK475" s="229">
        <f>ROUND(I475*H475,2)</f>
        <v>0</v>
      </c>
      <c r="BL475" s="16" t="s">
        <v>144</v>
      </c>
      <c r="BM475" s="228" t="s">
        <v>493</v>
      </c>
    </row>
    <row r="476" s="2" customFormat="1">
      <c r="A476" s="37"/>
      <c r="B476" s="38"/>
      <c r="C476" s="39"/>
      <c r="D476" s="230" t="s">
        <v>146</v>
      </c>
      <c r="E476" s="39"/>
      <c r="F476" s="231" t="s">
        <v>494</v>
      </c>
      <c r="G476" s="39"/>
      <c r="H476" s="39"/>
      <c r="I476" s="232"/>
      <c r="J476" s="39"/>
      <c r="K476" s="39"/>
      <c r="L476" s="43"/>
      <c r="M476" s="233"/>
      <c r="N476" s="234"/>
      <c r="O476" s="90"/>
      <c r="P476" s="90"/>
      <c r="Q476" s="90"/>
      <c r="R476" s="90"/>
      <c r="S476" s="90"/>
      <c r="T476" s="91"/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T476" s="16" t="s">
        <v>146</v>
      </c>
      <c r="AU476" s="16" t="s">
        <v>86</v>
      </c>
    </row>
    <row r="477" s="13" customFormat="1">
      <c r="A477" s="13"/>
      <c r="B477" s="235"/>
      <c r="C477" s="236"/>
      <c r="D477" s="237" t="s">
        <v>148</v>
      </c>
      <c r="E477" s="238" t="s">
        <v>1</v>
      </c>
      <c r="F477" s="239" t="s">
        <v>445</v>
      </c>
      <c r="G477" s="236"/>
      <c r="H477" s="238" t="s">
        <v>1</v>
      </c>
      <c r="I477" s="240"/>
      <c r="J477" s="236"/>
      <c r="K477" s="236"/>
      <c r="L477" s="241"/>
      <c r="M477" s="242"/>
      <c r="N477" s="243"/>
      <c r="O477" s="243"/>
      <c r="P477" s="243"/>
      <c r="Q477" s="243"/>
      <c r="R477" s="243"/>
      <c r="S477" s="243"/>
      <c r="T477" s="24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5" t="s">
        <v>148</v>
      </c>
      <c r="AU477" s="245" t="s">
        <v>86</v>
      </c>
      <c r="AV477" s="13" t="s">
        <v>84</v>
      </c>
      <c r="AW477" s="13" t="s">
        <v>32</v>
      </c>
      <c r="AX477" s="13" t="s">
        <v>76</v>
      </c>
      <c r="AY477" s="245" t="s">
        <v>137</v>
      </c>
    </row>
    <row r="478" s="13" customFormat="1">
      <c r="A478" s="13"/>
      <c r="B478" s="235"/>
      <c r="C478" s="236"/>
      <c r="D478" s="237" t="s">
        <v>148</v>
      </c>
      <c r="E478" s="238" t="s">
        <v>1</v>
      </c>
      <c r="F478" s="239" t="s">
        <v>150</v>
      </c>
      <c r="G478" s="236"/>
      <c r="H478" s="238" t="s">
        <v>1</v>
      </c>
      <c r="I478" s="240"/>
      <c r="J478" s="236"/>
      <c r="K478" s="236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148</v>
      </c>
      <c r="AU478" s="245" t="s">
        <v>86</v>
      </c>
      <c r="AV478" s="13" t="s">
        <v>84</v>
      </c>
      <c r="AW478" s="13" t="s">
        <v>32</v>
      </c>
      <c r="AX478" s="13" t="s">
        <v>76</v>
      </c>
      <c r="AY478" s="245" t="s">
        <v>137</v>
      </c>
    </row>
    <row r="479" s="13" customFormat="1">
      <c r="A479" s="13"/>
      <c r="B479" s="235"/>
      <c r="C479" s="236"/>
      <c r="D479" s="237" t="s">
        <v>148</v>
      </c>
      <c r="E479" s="238" t="s">
        <v>1</v>
      </c>
      <c r="F479" s="239" t="s">
        <v>483</v>
      </c>
      <c r="G479" s="236"/>
      <c r="H479" s="238" t="s">
        <v>1</v>
      </c>
      <c r="I479" s="240"/>
      <c r="J479" s="236"/>
      <c r="K479" s="236"/>
      <c r="L479" s="241"/>
      <c r="M479" s="242"/>
      <c r="N479" s="243"/>
      <c r="O479" s="243"/>
      <c r="P479" s="243"/>
      <c r="Q479" s="243"/>
      <c r="R479" s="243"/>
      <c r="S479" s="243"/>
      <c r="T479" s="244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5" t="s">
        <v>148</v>
      </c>
      <c r="AU479" s="245" t="s">
        <v>86</v>
      </c>
      <c r="AV479" s="13" t="s">
        <v>84</v>
      </c>
      <c r="AW479" s="13" t="s">
        <v>32</v>
      </c>
      <c r="AX479" s="13" t="s">
        <v>76</v>
      </c>
      <c r="AY479" s="245" t="s">
        <v>137</v>
      </c>
    </row>
    <row r="480" s="14" customFormat="1">
      <c r="A480" s="14"/>
      <c r="B480" s="246"/>
      <c r="C480" s="247"/>
      <c r="D480" s="237" t="s">
        <v>148</v>
      </c>
      <c r="E480" s="248" t="s">
        <v>1</v>
      </c>
      <c r="F480" s="249" t="s">
        <v>495</v>
      </c>
      <c r="G480" s="247"/>
      <c r="H480" s="250">
        <v>5.0999999999999996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6" t="s">
        <v>148</v>
      </c>
      <c r="AU480" s="256" t="s">
        <v>86</v>
      </c>
      <c r="AV480" s="14" t="s">
        <v>86</v>
      </c>
      <c r="AW480" s="14" t="s">
        <v>32</v>
      </c>
      <c r="AX480" s="14" t="s">
        <v>76</v>
      </c>
      <c r="AY480" s="256" t="s">
        <v>137</v>
      </c>
    </row>
    <row r="481" s="13" customFormat="1">
      <c r="A481" s="13"/>
      <c r="B481" s="235"/>
      <c r="C481" s="236"/>
      <c r="D481" s="237" t="s">
        <v>148</v>
      </c>
      <c r="E481" s="238" t="s">
        <v>1</v>
      </c>
      <c r="F481" s="239" t="s">
        <v>485</v>
      </c>
      <c r="G481" s="236"/>
      <c r="H481" s="238" t="s">
        <v>1</v>
      </c>
      <c r="I481" s="240"/>
      <c r="J481" s="236"/>
      <c r="K481" s="236"/>
      <c r="L481" s="241"/>
      <c r="M481" s="242"/>
      <c r="N481" s="243"/>
      <c r="O481" s="243"/>
      <c r="P481" s="243"/>
      <c r="Q481" s="243"/>
      <c r="R481" s="243"/>
      <c r="S481" s="243"/>
      <c r="T481" s="244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5" t="s">
        <v>148</v>
      </c>
      <c r="AU481" s="245" t="s">
        <v>86</v>
      </c>
      <c r="AV481" s="13" t="s">
        <v>84</v>
      </c>
      <c r="AW481" s="13" t="s">
        <v>32</v>
      </c>
      <c r="AX481" s="13" t="s">
        <v>76</v>
      </c>
      <c r="AY481" s="245" t="s">
        <v>137</v>
      </c>
    </row>
    <row r="482" s="14" customFormat="1">
      <c r="A482" s="14"/>
      <c r="B482" s="246"/>
      <c r="C482" s="247"/>
      <c r="D482" s="237" t="s">
        <v>148</v>
      </c>
      <c r="E482" s="248" t="s">
        <v>1</v>
      </c>
      <c r="F482" s="249" t="s">
        <v>496</v>
      </c>
      <c r="G482" s="247"/>
      <c r="H482" s="250">
        <v>0.71999999999999997</v>
      </c>
      <c r="I482" s="251"/>
      <c r="J482" s="247"/>
      <c r="K482" s="247"/>
      <c r="L482" s="252"/>
      <c r="M482" s="253"/>
      <c r="N482" s="254"/>
      <c r="O482" s="254"/>
      <c r="P482" s="254"/>
      <c r="Q482" s="254"/>
      <c r="R482" s="254"/>
      <c r="S482" s="254"/>
      <c r="T482" s="255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6" t="s">
        <v>148</v>
      </c>
      <c r="AU482" s="256" t="s">
        <v>86</v>
      </c>
      <c r="AV482" s="14" t="s">
        <v>86</v>
      </c>
      <c r="AW482" s="14" t="s">
        <v>32</v>
      </c>
      <c r="AX482" s="14" t="s">
        <v>76</v>
      </c>
      <c r="AY482" s="256" t="s">
        <v>137</v>
      </c>
    </row>
    <row r="483" s="13" customFormat="1">
      <c r="A483" s="13"/>
      <c r="B483" s="235"/>
      <c r="C483" s="236"/>
      <c r="D483" s="237" t="s">
        <v>148</v>
      </c>
      <c r="E483" s="238" t="s">
        <v>1</v>
      </c>
      <c r="F483" s="239" t="s">
        <v>487</v>
      </c>
      <c r="G483" s="236"/>
      <c r="H483" s="238" t="s">
        <v>1</v>
      </c>
      <c r="I483" s="240"/>
      <c r="J483" s="236"/>
      <c r="K483" s="236"/>
      <c r="L483" s="241"/>
      <c r="M483" s="242"/>
      <c r="N483" s="243"/>
      <c r="O483" s="243"/>
      <c r="P483" s="243"/>
      <c r="Q483" s="243"/>
      <c r="R483" s="243"/>
      <c r="S483" s="243"/>
      <c r="T483" s="244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5" t="s">
        <v>148</v>
      </c>
      <c r="AU483" s="245" t="s">
        <v>86</v>
      </c>
      <c r="AV483" s="13" t="s">
        <v>84</v>
      </c>
      <c r="AW483" s="13" t="s">
        <v>32</v>
      </c>
      <c r="AX483" s="13" t="s">
        <v>76</v>
      </c>
      <c r="AY483" s="245" t="s">
        <v>137</v>
      </c>
    </row>
    <row r="484" s="14" customFormat="1">
      <c r="A484" s="14"/>
      <c r="B484" s="246"/>
      <c r="C484" s="247"/>
      <c r="D484" s="237" t="s">
        <v>148</v>
      </c>
      <c r="E484" s="248" t="s">
        <v>1</v>
      </c>
      <c r="F484" s="249" t="s">
        <v>497</v>
      </c>
      <c r="G484" s="247"/>
      <c r="H484" s="250">
        <v>9</v>
      </c>
      <c r="I484" s="251"/>
      <c r="J484" s="247"/>
      <c r="K484" s="247"/>
      <c r="L484" s="252"/>
      <c r="M484" s="253"/>
      <c r="N484" s="254"/>
      <c r="O484" s="254"/>
      <c r="P484" s="254"/>
      <c r="Q484" s="254"/>
      <c r="R484" s="254"/>
      <c r="S484" s="254"/>
      <c r="T484" s="25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56" t="s">
        <v>148</v>
      </c>
      <c r="AU484" s="256" t="s">
        <v>86</v>
      </c>
      <c r="AV484" s="14" t="s">
        <v>86</v>
      </c>
      <c r="AW484" s="14" t="s">
        <v>32</v>
      </c>
      <c r="AX484" s="14" t="s">
        <v>76</v>
      </c>
      <c r="AY484" s="256" t="s">
        <v>137</v>
      </c>
    </row>
    <row r="485" s="13" customFormat="1">
      <c r="A485" s="13"/>
      <c r="B485" s="235"/>
      <c r="C485" s="236"/>
      <c r="D485" s="237" t="s">
        <v>148</v>
      </c>
      <c r="E485" s="238" t="s">
        <v>1</v>
      </c>
      <c r="F485" s="239" t="s">
        <v>172</v>
      </c>
      <c r="G485" s="236"/>
      <c r="H485" s="238" t="s">
        <v>1</v>
      </c>
      <c r="I485" s="240"/>
      <c r="J485" s="236"/>
      <c r="K485" s="236"/>
      <c r="L485" s="241"/>
      <c r="M485" s="242"/>
      <c r="N485" s="243"/>
      <c r="O485" s="243"/>
      <c r="P485" s="243"/>
      <c r="Q485" s="243"/>
      <c r="R485" s="243"/>
      <c r="S485" s="243"/>
      <c r="T485" s="244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5" t="s">
        <v>148</v>
      </c>
      <c r="AU485" s="245" t="s">
        <v>86</v>
      </c>
      <c r="AV485" s="13" t="s">
        <v>84</v>
      </c>
      <c r="AW485" s="13" t="s">
        <v>32</v>
      </c>
      <c r="AX485" s="13" t="s">
        <v>76</v>
      </c>
      <c r="AY485" s="245" t="s">
        <v>137</v>
      </c>
    </row>
    <row r="486" s="14" customFormat="1">
      <c r="A486" s="14"/>
      <c r="B486" s="246"/>
      <c r="C486" s="247"/>
      <c r="D486" s="237" t="s">
        <v>148</v>
      </c>
      <c r="E486" s="248" t="s">
        <v>1</v>
      </c>
      <c r="F486" s="249" t="s">
        <v>498</v>
      </c>
      <c r="G486" s="247"/>
      <c r="H486" s="250">
        <v>10.4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148</v>
      </c>
      <c r="AU486" s="256" t="s">
        <v>86</v>
      </c>
      <c r="AV486" s="14" t="s">
        <v>86</v>
      </c>
      <c r="AW486" s="14" t="s">
        <v>32</v>
      </c>
      <c r="AX486" s="14" t="s">
        <v>76</v>
      </c>
      <c r="AY486" s="256" t="s">
        <v>137</v>
      </c>
    </row>
    <row r="487" s="2" customFormat="1" ht="16.5" customHeight="1">
      <c r="A487" s="37"/>
      <c r="B487" s="38"/>
      <c r="C487" s="217" t="s">
        <v>499</v>
      </c>
      <c r="D487" s="217" t="s">
        <v>139</v>
      </c>
      <c r="E487" s="218" t="s">
        <v>500</v>
      </c>
      <c r="F487" s="219" t="s">
        <v>501</v>
      </c>
      <c r="G487" s="220" t="s">
        <v>142</v>
      </c>
      <c r="H487" s="221">
        <v>25.219999999999999</v>
      </c>
      <c r="I487" s="222"/>
      <c r="J487" s="223">
        <f>ROUND(I487*H487,2)</f>
        <v>0</v>
      </c>
      <c r="K487" s="219" t="s">
        <v>143</v>
      </c>
      <c r="L487" s="43"/>
      <c r="M487" s="224" t="s">
        <v>1</v>
      </c>
      <c r="N487" s="225" t="s">
        <v>41</v>
      </c>
      <c r="O487" s="90"/>
      <c r="P487" s="226">
        <f>O487*H487</f>
        <v>0</v>
      </c>
      <c r="Q487" s="226">
        <v>0</v>
      </c>
      <c r="R487" s="226">
        <f>Q487*H487</f>
        <v>0</v>
      </c>
      <c r="S487" s="226">
        <v>0</v>
      </c>
      <c r="T487" s="227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228" t="s">
        <v>144</v>
      </c>
      <c r="AT487" s="228" t="s">
        <v>139</v>
      </c>
      <c r="AU487" s="228" t="s">
        <v>86</v>
      </c>
      <c r="AY487" s="16" t="s">
        <v>137</v>
      </c>
      <c r="BE487" s="229">
        <f>IF(N487="základní",J487,0)</f>
        <v>0</v>
      </c>
      <c r="BF487" s="229">
        <f>IF(N487="snížená",J487,0)</f>
        <v>0</v>
      </c>
      <c r="BG487" s="229">
        <f>IF(N487="zákl. přenesená",J487,0)</f>
        <v>0</v>
      </c>
      <c r="BH487" s="229">
        <f>IF(N487="sníž. přenesená",J487,0)</f>
        <v>0</v>
      </c>
      <c r="BI487" s="229">
        <f>IF(N487="nulová",J487,0)</f>
        <v>0</v>
      </c>
      <c r="BJ487" s="16" t="s">
        <v>84</v>
      </c>
      <c r="BK487" s="229">
        <f>ROUND(I487*H487,2)</f>
        <v>0</v>
      </c>
      <c r="BL487" s="16" t="s">
        <v>144</v>
      </c>
      <c r="BM487" s="228" t="s">
        <v>502</v>
      </c>
    </row>
    <row r="488" s="2" customFormat="1">
      <c r="A488" s="37"/>
      <c r="B488" s="38"/>
      <c r="C488" s="39"/>
      <c r="D488" s="230" t="s">
        <v>146</v>
      </c>
      <c r="E488" s="39"/>
      <c r="F488" s="231" t="s">
        <v>503</v>
      </c>
      <c r="G488" s="39"/>
      <c r="H488" s="39"/>
      <c r="I488" s="232"/>
      <c r="J488" s="39"/>
      <c r="K488" s="39"/>
      <c r="L488" s="43"/>
      <c r="M488" s="233"/>
      <c r="N488" s="234"/>
      <c r="O488" s="90"/>
      <c r="P488" s="90"/>
      <c r="Q488" s="90"/>
      <c r="R488" s="90"/>
      <c r="S488" s="90"/>
      <c r="T488" s="91"/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T488" s="16" t="s">
        <v>146</v>
      </c>
      <c r="AU488" s="16" t="s">
        <v>86</v>
      </c>
    </row>
    <row r="489" s="2" customFormat="1" ht="24.15" customHeight="1">
      <c r="A489" s="37"/>
      <c r="B489" s="38"/>
      <c r="C489" s="217" t="s">
        <v>504</v>
      </c>
      <c r="D489" s="217" t="s">
        <v>139</v>
      </c>
      <c r="E489" s="218" t="s">
        <v>505</v>
      </c>
      <c r="F489" s="219" t="s">
        <v>506</v>
      </c>
      <c r="G489" s="220" t="s">
        <v>154</v>
      </c>
      <c r="H489" s="221">
        <v>0.51700000000000002</v>
      </c>
      <c r="I489" s="222"/>
      <c r="J489" s="223">
        <f>ROUND(I489*H489,2)</f>
        <v>0</v>
      </c>
      <c r="K489" s="219" t="s">
        <v>143</v>
      </c>
      <c r="L489" s="43"/>
      <c r="M489" s="224" t="s">
        <v>1</v>
      </c>
      <c r="N489" s="225" t="s">
        <v>41</v>
      </c>
      <c r="O489" s="90"/>
      <c r="P489" s="226">
        <f>O489*H489</f>
        <v>0</v>
      </c>
      <c r="Q489" s="226">
        <v>2.1600000000000001</v>
      </c>
      <c r="R489" s="226">
        <f>Q489*H489</f>
        <v>1.1167200000000002</v>
      </c>
      <c r="S489" s="226">
        <v>0</v>
      </c>
      <c r="T489" s="227">
        <f>S489*H489</f>
        <v>0</v>
      </c>
      <c r="U489" s="37"/>
      <c r="V489" s="37"/>
      <c r="W489" s="37"/>
      <c r="X489" s="37"/>
      <c r="Y489" s="37"/>
      <c r="Z489" s="37"/>
      <c r="AA489" s="37"/>
      <c r="AB489" s="37"/>
      <c r="AC489" s="37"/>
      <c r="AD489" s="37"/>
      <c r="AE489" s="37"/>
      <c r="AR489" s="228" t="s">
        <v>144</v>
      </c>
      <c r="AT489" s="228" t="s">
        <v>139</v>
      </c>
      <c r="AU489" s="228" t="s">
        <v>86</v>
      </c>
      <c r="AY489" s="16" t="s">
        <v>137</v>
      </c>
      <c r="BE489" s="229">
        <f>IF(N489="základní",J489,0)</f>
        <v>0</v>
      </c>
      <c r="BF489" s="229">
        <f>IF(N489="snížená",J489,0)</f>
        <v>0</v>
      </c>
      <c r="BG489" s="229">
        <f>IF(N489="zákl. přenesená",J489,0)</f>
        <v>0</v>
      </c>
      <c r="BH489" s="229">
        <f>IF(N489="sníž. přenesená",J489,0)</f>
        <v>0</v>
      </c>
      <c r="BI489" s="229">
        <f>IF(N489="nulová",J489,0)</f>
        <v>0</v>
      </c>
      <c r="BJ489" s="16" t="s">
        <v>84</v>
      </c>
      <c r="BK489" s="229">
        <f>ROUND(I489*H489,2)</f>
        <v>0</v>
      </c>
      <c r="BL489" s="16" t="s">
        <v>144</v>
      </c>
      <c r="BM489" s="228" t="s">
        <v>507</v>
      </c>
    </row>
    <row r="490" s="2" customFormat="1">
      <c r="A490" s="37"/>
      <c r="B490" s="38"/>
      <c r="C490" s="39"/>
      <c r="D490" s="230" t="s">
        <v>146</v>
      </c>
      <c r="E490" s="39"/>
      <c r="F490" s="231" t="s">
        <v>508</v>
      </c>
      <c r="G490" s="39"/>
      <c r="H490" s="39"/>
      <c r="I490" s="232"/>
      <c r="J490" s="39"/>
      <c r="K490" s="39"/>
      <c r="L490" s="43"/>
      <c r="M490" s="233"/>
      <c r="N490" s="234"/>
      <c r="O490" s="90"/>
      <c r="P490" s="90"/>
      <c r="Q490" s="90"/>
      <c r="R490" s="90"/>
      <c r="S490" s="90"/>
      <c r="T490" s="91"/>
      <c r="U490" s="37"/>
      <c r="V490" s="37"/>
      <c r="W490" s="37"/>
      <c r="X490" s="37"/>
      <c r="Y490" s="37"/>
      <c r="Z490" s="37"/>
      <c r="AA490" s="37"/>
      <c r="AB490" s="37"/>
      <c r="AC490" s="37"/>
      <c r="AD490" s="37"/>
      <c r="AE490" s="37"/>
      <c r="AT490" s="16" t="s">
        <v>146</v>
      </c>
      <c r="AU490" s="16" t="s">
        <v>86</v>
      </c>
    </row>
    <row r="491" s="13" customFormat="1">
      <c r="A491" s="13"/>
      <c r="B491" s="235"/>
      <c r="C491" s="236"/>
      <c r="D491" s="237" t="s">
        <v>148</v>
      </c>
      <c r="E491" s="238" t="s">
        <v>1</v>
      </c>
      <c r="F491" s="239" t="s">
        <v>445</v>
      </c>
      <c r="G491" s="236"/>
      <c r="H491" s="238" t="s">
        <v>1</v>
      </c>
      <c r="I491" s="240"/>
      <c r="J491" s="236"/>
      <c r="K491" s="236"/>
      <c r="L491" s="241"/>
      <c r="M491" s="242"/>
      <c r="N491" s="243"/>
      <c r="O491" s="243"/>
      <c r="P491" s="243"/>
      <c r="Q491" s="243"/>
      <c r="R491" s="243"/>
      <c r="S491" s="243"/>
      <c r="T491" s="24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5" t="s">
        <v>148</v>
      </c>
      <c r="AU491" s="245" t="s">
        <v>86</v>
      </c>
      <c r="AV491" s="13" t="s">
        <v>84</v>
      </c>
      <c r="AW491" s="13" t="s">
        <v>32</v>
      </c>
      <c r="AX491" s="13" t="s">
        <v>76</v>
      </c>
      <c r="AY491" s="245" t="s">
        <v>137</v>
      </c>
    </row>
    <row r="492" s="13" customFormat="1">
      <c r="A492" s="13"/>
      <c r="B492" s="235"/>
      <c r="C492" s="236"/>
      <c r="D492" s="237" t="s">
        <v>148</v>
      </c>
      <c r="E492" s="238" t="s">
        <v>1</v>
      </c>
      <c r="F492" s="239" t="s">
        <v>150</v>
      </c>
      <c r="G492" s="236"/>
      <c r="H492" s="238" t="s">
        <v>1</v>
      </c>
      <c r="I492" s="240"/>
      <c r="J492" s="236"/>
      <c r="K492" s="236"/>
      <c r="L492" s="241"/>
      <c r="M492" s="242"/>
      <c r="N492" s="243"/>
      <c r="O492" s="243"/>
      <c r="P492" s="243"/>
      <c r="Q492" s="243"/>
      <c r="R492" s="243"/>
      <c r="S492" s="243"/>
      <c r="T492" s="24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5" t="s">
        <v>148</v>
      </c>
      <c r="AU492" s="245" t="s">
        <v>86</v>
      </c>
      <c r="AV492" s="13" t="s">
        <v>84</v>
      </c>
      <c r="AW492" s="13" t="s">
        <v>32</v>
      </c>
      <c r="AX492" s="13" t="s">
        <v>76</v>
      </c>
      <c r="AY492" s="245" t="s">
        <v>137</v>
      </c>
    </row>
    <row r="493" s="13" customFormat="1">
      <c r="A493" s="13"/>
      <c r="B493" s="235"/>
      <c r="C493" s="236"/>
      <c r="D493" s="237" t="s">
        <v>148</v>
      </c>
      <c r="E493" s="238" t="s">
        <v>1</v>
      </c>
      <c r="F493" s="239" t="s">
        <v>483</v>
      </c>
      <c r="G493" s="236"/>
      <c r="H493" s="238" t="s">
        <v>1</v>
      </c>
      <c r="I493" s="240"/>
      <c r="J493" s="236"/>
      <c r="K493" s="236"/>
      <c r="L493" s="241"/>
      <c r="M493" s="242"/>
      <c r="N493" s="243"/>
      <c r="O493" s="243"/>
      <c r="P493" s="243"/>
      <c r="Q493" s="243"/>
      <c r="R493" s="243"/>
      <c r="S493" s="243"/>
      <c r="T493" s="244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45" t="s">
        <v>148</v>
      </c>
      <c r="AU493" s="245" t="s">
        <v>86</v>
      </c>
      <c r="AV493" s="13" t="s">
        <v>84</v>
      </c>
      <c r="AW493" s="13" t="s">
        <v>32</v>
      </c>
      <c r="AX493" s="13" t="s">
        <v>76</v>
      </c>
      <c r="AY493" s="245" t="s">
        <v>137</v>
      </c>
    </row>
    <row r="494" s="14" customFormat="1">
      <c r="A494" s="14"/>
      <c r="B494" s="246"/>
      <c r="C494" s="247"/>
      <c r="D494" s="237" t="s">
        <v>148</v>
      </c>
      <c r="E494" s="248" t="s">
        <v>1</v>
      </c>
      <c r="F494" s="249" t="s">
        <v>509</v>
      </c>
      <c r="G494" s="247"/>
      <c r="H494" s="250">
        <v>0.432</v>
      </c>
      <c r="I494" s="251"/>
      <c r="J494" s="247"/>
      <c r="K494" s="247"/>
      <c r="L494" s="252"/>
      <c r="M494" s="253"/>
      <c r="N494" s="254"/>
      <c r="O494" s="254"/>
      <c r="P494" s="254"/>
      <c r="Q494" s="254"/>
      <c r="R494" s="254"/>
      <c r="S494" s="254"/>
      <c r="T494" s="255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6" t="s">
        <v>148</v>
      </c>
      <c r="AU494" s="256" t="s">
        <v>86</v>
      </c>
      <c r="AV494" s="14" t="s">
        <v>86</v>
      </c>
      <c r="AW494" s="14" t="s">
        <v>32</v>
      </c>
      <c r="AX494" s="14" t="s">
        <v>76</v>
      </c>
      <c r="AY494" s="256" t="s">
        <v>137</v>
      </c>
    </row>
    <row r="495" s="13" customFormat="1">
      <c r="A495" s="13"/>
      <c r="B495" s="235"/>
      <c r="C495" s="236"/>
      <c r="D495" s="237" t="s">
        <v>148</v>
      </c>
      <c r="E495" s="238" t="s">
        <v>1</v>
      </c>
      <c r="F495" s="239" t="s">
        <v>485</v>
      </c>
      <c r="G495" s="236"/>
      <c r="H495" s="238" t="s">
        <v>1</v>
      </c>
      <c r="I495" s="240"/>
      <c r="J495" s="236"/>
      <c r="K495" s="236"/>
      <c r="L495" s="241"/>
      <c r="M495" s="242"/>
      <c r="N495" s="243"/>
      <c r="O495" s="243"/>
      <c r="P495" s="243"/>
      <c r="Q495" s="243"/>
      <c r="R495" s="243"/>
      <c r="S495" s="243"/>
      <c r="T495" s="24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5" t="s">
        <v>148</v>
      </c>
      <c r="AU495" s="245" t="s">
        <v>86</v>
      </c>
      <c r="AV495" s="13" t="s">
        <v>84</v>
      </c>
      <c r="AW495" s="13" t="s">
        <v>32</v>
      </c>
      <c r="AX495" s="13" t="s">
        <v>76</v>
      </c>
      <c r="AY495" s="245" t="s">
        <v>137</v>
      </c>
    </row>
    <row r="496" s="14" customFormat="1">
      <c r="A496" s="14"/>
      <c r="B496" s="246"/>
      <c r="C496" s="247"/>
      <c r="D496" s="237" t="s">
        <v>148</v>
      </c>
      <c r="E496" s="248" t="s">
        <v>1</v>
      </c>
      <c r="F496" s="249" t="s">
        <v>510</v>
      </c>
      <c r="G496" s="247"/>
      <c r="H496" s="250">
        <v>0.085000000000000006</v>
      </c>
      <c r="I496" s="251"/>
      <c r="J496" s="247"/>
      <c r="K496" s="247"/>
      <c r="L496" s="252"/>
      <c r="M496" s="253"/>
      <c r="N496" s="254"/>
      <c r="O496" s="254"/>
      <c r="P496" s="254"/>
      <c r="Q496" s="254"/>
      <c r="R496" s="254"/>
      <c r="S496" s="254"/>
      <c r="T496" s="25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6" t="s">
        <v>148</v>
      </c>
      <c r="AU496" s="256" t="s">
        <v>86</v>
      </c>
      <c r="AV496" s="14" t="s">
        <v>86</v>
      </c>
      <c r="AW496" s="14" t="s">
        <v>32</v>
      </c>
      <c r="AX496" s="14" t="s">
        <v>76</v>
      </c>
      <c r="AY496" s="256" t="s">
        <v>137</v>
      </c>
    </row>
    <row r="497" s="2" customFormat="1" ht="37.8" customHeight="1">
      <c r="A497" s="37"/>
      <c r="B497" s="38"/>
      <c r="C497" s="217" t="s">
        <v>511</v>
      </c>
      <c r="D497" s="217" t="s">
        <v>139</v>
      </c>
      <c r="E497" s="218" t="s">
        <v>512</v>
      </c>
      <c r="F497" s="219" t="s">
        <v>513</v>
      </c>
      <c r="G497" s="220" t="s">
        <v>280</v>
      </c>
      <c r="H497" s="221">
        <v>18</v>
      </c>
      <c r="I497" s="222"/>
      <c r="J497" s="223">
        <f>ROUND(I497*H497,2)</f>
        <v>0</v>
      </c>
      <c r="K497" s="219" t="s">
        <v>143</v>
      </c>
      <c r="L497" s="43"/>
      <c r="M497" s="224" t="s">
        <v>1</v>
      </c>
      <c r="N497" s="225" t="s">
        <v>41</v>
      </c>
      <c r="O497" s="90"/>
      <c r="P497" s="226">
        <f>O497*H497</f>
        <v>0</v>
      </c>
      <c r="Q497" s="226">
        <v>0.20477000000000001</v>
      </c>
      <c r="R497" s="226">
        <f>Q497*H497</f>
        <v>3.6858599999999999</v>
      </c>
      <c r="S497" s="226">
        <v>0</v>
      </c>
      <c r="T497" s="227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228" t="s">
        <v>144</v>
      </c>
      <c r="AT497" s="228" t="s">
        <v>139</v>
      </c>
      <c r="AU497" s="228" t="s">
        <v>86</v>
      </c>
      <c r="AY497" s="16" t="s">
        <v>137</v>
      </c>
      <c r="BE497" s="229">
        <f>IF(N497="základní",J497,0)</f>
        <v>0</v>
      </c>
      <c r="BF497" s="229">
        <f>IF(N497="snížená",J497,0)</f>
        <v>0</v>
      </c>
      <c r="BG497" s="229">
        <f>IF(N497="zákl. přenesená",J497,0)</f>
        <v>0</v>
      </c>
      <c r="BH497" s="229">
        <f>IF(N497="sníž. přenesená",J497,0)</f>
        <v>0</v>
      </c>
      <c r="BI497" s="229">
        <f>IF(N497="nulová",J497,0)</f>
        <v>0</v>
      </c>
      <c r="BJ497" s="16" t="s">
        <v>84</v>
      </c>
      <c r="BK497" s="229">
        <f>ROUND(I497*H497,2)</f>
        <v>0</v>
      </c>
      <c r="BL497" s="16" t="s">
        <v>144</v>
      </c>
      <c r="BM497" s="228" t="s">
        <v>514</v>
      </c>
    </row>
    <row r="498" s="2" customFormat="1">
      <c r="A498" s="37"/>
      <c r="B498" s="38"/>
      <c r="C498" s="39"/>
      <c r="D498" s="230" t="s">
        <v>146</v>
      </c>
      <c r="E498" s="39"/>
      <c r="F498" s="231" t="s">
        <v>515</v>
      </c>
      <c r="G498" s="39"/>
      <c r="H498" s="39"/>
      <c r="I498" s="232"/>
      <c r="J498" s="39"/>
      <c r="K498" s="39"/>
      <c r="L498" s="43"/>
      <c r="M498" s="233"/>
      <c r="N498" s="234"/>
      <c r="O498" s="90"/>
      <c r="P498" s="90"/>
      <c r="Q498" s="90"/>
      <c r="R498" s="90"/>
      <c r="S498" s="90"/>
      <c r="T498" s="91"/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T498" s="16" t="s">
        <v>146</v>
      </c>
      <c r="AU498" s="16" t="s">
        <v>86</v>
      </c>
    </row>
    <row r="499" s="13" customFormat="1">
      <c r="A499" s="13"/>
      <c r="B499" s="235"/>
      <c r="C499" s="236"/>
      <c r="D499" s="237" t="s">
        <v>148</v>
      </c>
      <c r="E499" s="238" t="s">
        <v>1</v>
      </c>
      <c r="F499" s="239" t="s">
        <v>436</v>
      </c>
      <c r="G499" s="236"/>
      <c r="H499" s="238" t="s">
        <v>1</v>
      </c>
      <c r="I499" s="240"/>
      <c r="J499" s="236"/>
      <c r="K499" s="236"/>
      <c r="L499" s="241"/>
      <c r="M499" s="242"/>
      <c r="N499" s="243"/>
      <c r="O499" s="243"/>
      <c r="P499" s="243"/>
      <c r="Q499" s="243"/>
      <c r="R499" s="243"/>
      <c r="S499" s="243"/>
      <c r="T499" s="24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5" t="s">
        <v>148</v>
      </c>
      <c r="AU499" s="245" t="s">
        <v>86</v>
      </c>
      <c r="AV499" s="13" t="s">
        <v>84</v>
      </c>
      <c r="AW499" s="13" t="s">
        <v>32</v>
      </c>
      <c r="AX499" s="13" t="s">
        <v>76</v>
      </c>
      <c r="AY499" s="245" t="s">
        <v>137</v>
      </c>
    </row>
    <row r="500" s="13" customFormat="1">
      <c r="A500" s="13"/>
      <c r="B500" s="235"/>
      <c r="C500" s="236"/>
      <c r="D500" s="237" t="s">
        <v>148</v>
      </c>
      <c r="E500" s="238" t="s">
        <v>1</v>
      </c>
      <c r="F500" s="239" t="s">
        <v>150</v>
      </c>
      <c r="G500" s="236"/>
      <c r="H500" s="238" t="s">
        <v>1</v>
      </c>
      <c r="I500" s="240"/>
      <c r="J500" s="236"/>
      <c r="K500" s="236"/>
      <c r="L500" s="241"/>
      <c r="M500" s="242"/>
      <c r="N500" s="243"/>
      <c r="O500" s="243"/>
      <c r="P500" s="243"/>
      <c r="Q500" s="243"/>
      <c r="R500" s="243"/>
      <c r="S500" s="243"/>
      <c r="T500" s="244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5" t="s">
        <v>148</v>
      </c>
      <c r="AU500" s="245" t="s">
        <v>86</v>
      </c>
      <c r="AV500" s="13" t="s">
        <v>84</v>
      </c>
      <c r="AW500" s="13" t="s">
        <v>32</v>
      </c>
      <c r="AX500" s="13" t="s">
        <v>76</v>
      </c>
      <c r="AY500" s="245" t="s">
        <v>137</v>
      </c>
    </row>
    <row r="501" s="14" customFormat="1">
      <c r="A501" s="14"/>
      <c r="B501" s="246"/>
      <c r="C501" s="247"/>
      <c r="D501" s="237" t="s">
        <v>148</v>
      </c>
      <c r="E501" s="248" t="s">
        <v>1</v>
      </c>
      <c r="F501" s="249" t="s">
        <v>516</v>
      </c>
      <c r="G501" s="247"/>
      <c r="H501" s="250">
        <v>18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148</v>
      </c>
      <c r="AU501" s="256" t="s">
        <v>86</v>
      </c>
      <c r="AV501" s="14" t="s">
        <v>86</v>
      </c>
      <c r="AW501" s="14" t="s">
        <v>32</v>
      </c>
      <c r="AX501" s="14" t="s">
        <v>76</v>
      </c>
      <c r="AY501" s="256" t="s">
        <v>137</v>
      </c>
    </row>
    <row r="502" s="12" customFormat="1" ht="22.8" customHeight="1">
      <c r="A502" s="12"/>
      <c r="B502" s="201"/>
      <c r="C502" s="202"/>
      <c r="D502" s="203" t="s">
        <v>75</v>
      </c>
      <c r="E502" s="215" t="s">
        <v>180</v>
      </c>
      <c r="F502" s="215" t="s">
        <v>157</v>
      </c>
      <c r="G502" s="202"/>
      <c r="H502" s="202"/>
      <c r="I502" s="205"/>
      <c r="J502" s="216">
        <f>BK502</f>
        <v>0</v>
      </c>
      <c r="K502" s="202"/>
      <c r="L502" s="207"/>
      <c r="M502" s="208"/>
      <c r="N502" s="209"/>
      <c r="O502" s="209"/>
      <c r="P502" s="210">
        <f>SUM(P503:P553)</f>
        <v>0</v>
      </c>
      <c r="Q502" s="209"/>
      <c r="R502" s="210">
        <f>SUM(R503:R553)</f>
        <v>268.27782400000001</v>
      </c>
      <c r="S502" s="209"/>
      <c r="T502" s="211">
        <f>SUM(T503:T553)</f>
        <v>0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12" t="s">
        <v>84</v>
      </c>
      <c r="AT502" s="213" t="s">
        <v>75</v>
      </c>
      <c r="AU502" s="213" t="s">
        <v>84</v>
      </c>
      <c r="AY502" s="212" t="s">
        <v>137</v>
      </c>
      <c r="BK502" s="214">
        <f>SUM(BK503:BK553)</f>
        <v>0</v>
      </c>
    </row>
    <row r="503" s="2" customFormat="1" ht="24.15" customHeight="1">
      <c r="A503" s="37"/>
      <c r="B503" s="38"/>
      <c r="C503" s="217" t="s">
        <v>517</v>
      </c>
      <c r="D503" s="217" t="s">
        <v>139</v>
      </c>
      <c r="E503" s="218" t="s">
        <v>518</v>
      </c>
      <c r="F503" s="219" t="s">
        <v>519</v>
      </c>
      <c r="G503" s="220" t="s">
        <v>142</v>
      </c>
      <c r="H503" s="221">
        <v>357</v>
      </c>
      <c r="I503" s="222"/>
      <c r="J503" s="223">
        <f>ROUND(I503*H503,2)</f>
        <v>0</v>
      </c>
      <c r="K503" s="219" t="s">
        <v>143</v>
      </c>
      <c r="L503" s="43"/>
      <c r="M503" s="224" t="s">
        <v>1</v>
      </c>
      <c r="N503" s="225" t="s">
        <v>41</v>
      </c>
      <c r="O503" s="90"/>
      <c r="P503" s="226">
        <f>O503*H503</f>
        <v>0</v>
      </c>
      <c r="Q503" s="226">
        <v>0</v>
      </c>
      <c r="R503" s="226">
        <f>Q503*H503</f>
        <v>0</v>
      </c>
      <c r="S503" s="226">
        <v>0</v>
      </c>
      <c r="T503" s="227">
        <f>S503*H503</f>
        <v>0</v>
      </c>
      <c r="U503" s="37"/>
      <c r="V503" s="37"/>
      <c r="W503" s="37"/>
      <c r="X503" s="37"/>
      <c r="Y503" s="37"/>
      <c r="Z503" s="37"/>
      <c r="AA503" s="37"/>
      <c r="AB503" s="37"/>
      <c r="AC503" s="37"/>
      <c r="AD503" s="37"/>
      <c r="AE503" s="37"/>
      <c r="AR503" s="228" t="s">
        <v>144</v>
      </c>
      <c r="AT503" s="228" t="s">
        <v>139</v>
      </c>
      <c r="AU503" s="228" t="s">
        <v>86</v>
      </c>
      <c r="AY503" s="16" t="s">
        <v>137</v>
      </c>
      <c r="BE503" s="229">
        <f>IF(N503="základní",J503,0)</f>
        <v>0</v>
      </c>
      <c r="BF503" s="229">
        <f>IF(N503="snížená",J503,0)</f>
        <v>0</v>
      </c>
      <c r="BG503" s="229">
        <f>IF(N503="zákl. přenesená",J503,0)</f>
        <v>0</v>
      </c>
      <c r="BH503" s="229">
        <f>IF(N503="sníž. přenesená",J503,0)</f>
        <v>0</v>
      </c>
      <c r="BI503" s="229">
        <f>IF(N503="nulová",J503,0)</f>
        <v>0</v>
      </c>
      <c r="BJ503" s="16" t="s">
        <v>84</v>
      </c>
      <c r="BK503" s="229">
        <f>ROUND(I503*H503,2)</f>
        <v>0</v>
      </c>
      <c r="BL503" s="16" t="s">
        <v>144</v>
      </c>
      <c r="BM503" s="228" t="s">
        <v>520</v>
      </c>
    </row>
    <row r="504" s="2" customFormat="1">
      <c r="A504" s="37"/>
      <c r="B504" s="38"/>
      <c r="C504" s="39"/>
      <c r="D504" s="230" t="s">
        <v>146</v>
      </c>
      <c r="E504" s="39"/>
      <c r="F504" s="231" t="s">
        <v>521</v>
      </c>
      <c r="G504" s="39"/>
      <c r="H504" s="39"/>
      <c r="I504" s="232"/>
      <c r="J504" s="39"/>
      <c r="K504" s="39"/>
      <c r="L504" s="43"/>
      <c r="M504" s="233"/>
      <c r="N504" s="234"/>
      <c r="O504" s="90"/>
      <c r="P504" s="90"/>
      <c r="Q504" s="90"/>
      <c r="R504" s="90"/>
      <c r="S504" s="90"/>
      <c r="T504" s="91"/>
      <c r="U504" s="37"/>
      <c r="V504" s="37"/>
      <c r="W504" s="37"/>
      <c r="X504" s="37"/>
      <c r="Y504" s="37"/>
      <c r="Z504" s="37"/>
      <c r="AA504" s="37"/>
      <c r="AB504" s="37"/>
      <c r="AC504" s="37"/>
      <c r="AD504" s="37"/>
      <c r="AE504" s="37"/>
      <c r="AT504" s="16" t="s">
        <v>146</v>
      </c>
      <c r="AU504" s="16" t="s">
        <v>86</v>
      </c>
    </row>
    <row r="505" s="13" customFormat="1">
      <c r="A505" s="13"/>
      <c r="B505" s="235"/>
      <c r="C505" s="236"/>
      <c r="D505" s="237" t="s">
        <v>148</v>
      </c>
      <c r="E505" s="238" t="s">
        <v>1</v>
      </c>
      <c r="F505" s="239" t="s">
        <v>418</v>
      </c>
      <c r="G505" s="236"/>
      <c r="H505" s="238" t="s">
        <v>1</v>
      </c>
      <c r="I505" s="240"/>
      <c r="J505" s="236"/>
      <c r="K505" s="236"/>
      <c r="L505" s="241"/>
      <c r="M505" s="242"/>
      <c r="N505" s="243"/>
      <c r="O505" s="243"/>
      <c r="P505" s="243"/>
      <c r="Q505" s="243"/>
      <c r="R505" s="243"/>
      <c r="S505" s="243"/>
      <c r="T505" s="244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5" t="s">
        <v>148</v>
      </c>
      <c r="AU505" s="245" t="s">
        <v>86</v>
      </c>
      <c r="AV505" s="13" t="s">
        <v>84</v>
      </c>
      <c r="AW505" s="13" t="s">
        <v>32</v>
      </c>
      <c r="AX505" s="13" t="s">
        <v>76</v>
      </c>
      <c r="AY505" s="245" t="s">
        <v>137</v>
      </c>
    </row>
    <row r="506" s="13" customFormat="1">
      <c r="A506" s="13"/>
      <c r="B506" s="235"/>
      <c r="C506" s="236"/>
      <c r="D506" s="237" t="s">
        <v>148</v>
      </c>
      <c r="E506" s="238" t="s">
        <v>1</v>
      </c>
      <c r="F506" s="239" t="s">
        <v>150</v>
      </c>
      <c r="G506" s="236"/>
      <c r="H506" s="238" t="s">
        <v>1</v>
      </c>
      <c r="I506" s="240"/>
      <c r="J506" s="236"/>
      <c r="K506" s="236"/>
      <c r="L506" s="241"/>
      <c r="M506" s="242"/>
      <c r="N506" s="243"/>
      <c r="O506" s="243"/>
      <c r="P506" s="243"/>
      <c r="Q506" s="243"/>
      <c r="R506" s="243"/>
      <c r="S506" s="243"/>
      <c r="T506" s="24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5" t="s">
        <v>148</v>
      </c>
      <c r="AU506" s="245" t="s">
        <v>86</v>
      </c>
      <c r="AV506" s="13" t="s">
        <v>84</v>
      </c>
      <c r="AW506" s="13" t="s">
        <v>32</v>
      </c>
      <c r="AX506" s="13" t="s">
        <v>76</v>
      </c>
      <c r="AY506" s="245" t="s">
        <v>137</v>
      </c>
    </row>
    <row r="507" s="13" customFormat="1">
      <c r="A507" s="13"/>
      <c r="B507" s="235"/>
      <c r="C507" s="236"/>
      <c r="D507" s="237" t="s">
        <v>148</v>
      </c>
      <c r="E507" s="238" t="s">
        <v>1</v>
      </c>
      <c r="F507" s="239" t="s">
        <v>522</v>
      </c>
      <c r="G507" s="236"/>
      <c r="H507" s="238" t="s">
        <v>1</v>
      </c>
      <c r="I507" s="240"/>
      <c r="J507" s="236"/>
      <c r="K507" s="236"/>
      <c r="L507" s="241"/>
      <c r="M507" s="242"/>
      <c r="N507" s="243"/>
      <c r="O507" s="243"/>
      <c r="P507" s="243"/>
      <c r="Q507" s="243"/>
      <c r="R507" s="243"/>
      <c r="S507" s="243"/>
      <c r="T507" s="24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5" t="s">
        <v>148</v>
      </c>
      <c r="AU507" s="245" t="s">
        <v>86</v>
      </c>
      <c r="AV507" s="13" t="s">
        <v>84</v>
      </c>
      <c r="AW507" s="13" t="s">
        <v>32</v>
      </c>
      <c r="AX507" s="13" t="s">
        <v>76</v>
      </c>
      <c r="AY507" s="245" t="s">
        <v>137</v>
      </c>
    </row>
    <row r="508" s="14" customFormat="1">
      <c r="A508" s="14"/>
      <c r="B508" s="246"/>
      <c r="C508" s="247"/>
      <c r="D508" s="237" t="s">
        <v>148</v>
      </c>
      <c r="E508" s="248" t="s">
        <v>1</v>
      </c>
      <c r="F508" s="249" t="s">
        <v>523</v>
      </c>
      <c r="G508" s="247"/>
      <c r="H508" s="250">
        <v>357</v>
      </c>
      <c r="I508" s="251"/>
      <c r="J508" s="247"/>
      <c r="K508" s="247"/>
      <c r="L508" s="252"/>
      <c r="M508" s="253"/>
      <c r="N508" s="254"/>
      <c r="O508" s="254"/>
      <c r="P508" s="254"/>
      <c r="Q508" s="254"/>
      <c r="R508" s="254"/>
      <c r="S508" s="254"/>
      <c r="T508" s="25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6" t="s">
        <v>148</v>
      </c>
      <c r="AU508" s="256" t="s">
        <v>86</v>
      </c>
      <c r="AV508" s="14" t="s">
        <v>86</v>
      </c>
      <c r="AW508" s="14" t="s">
        <v>32</v>
      </c>
      <c r="AX508" s="14" t="s">
        <v>76</v>
      </c>
      <c r="AY508" s="256" t="s">
        <v>137</v>
      </c>
    </row>
    <row r="509" s="2" customFormat="1" ht="24.15" customHeight="1">
      <c r="A509" s="37"/>
      <c r="B509" s="38"/>
      <c r="C509" s="217" t="s">
        <v>524</v>
      </c>
      <c r="D509" s="217" t="s">
        <v>139</v>
      </c>
      <c r="E509" s="218" t="s">
        <v>525</v>
      </c>
      <c r="F509" s="219" t="s">
        <v>526</v>
      </c>
      <c r="G509" s="220" t="s">
        <v>142</v>
      </c>
      <c r="H509" s="221">
        <v>436</v>
      </c>
      <c r="I509" s="222"/>
      <c r="J509" s="223">
        <f>ROUND(I509*H509,2)</f>
        <v>0</v>
      </c>
      <c r="K509" s="219" t="s">
        <v>143</v>
      </c>
      <c r="L509" s="43"/>
      <c r="M509" s="224" t="s">
        <v>1</v>
      </c>
      <c r="N509" s="225" t="s">
        <v>41</v>
      </c>
      <c r="O509" s="90"/>
      <c r="P509" s="226">
        <f>O509*H509</f>
        <v>0</v>
      </c>
      <c r="Q509" s="226">
        <v>0</v>
      </c>
      <c r="R509" s="226">
        <f>Q509*H509</f>
        <v>0</v>
      </c>
      <c r="S509" s="226">
        <v>0</v>
      </c>
      <c r="T509" s="227">
        <f>S509*H509</f>
        <v>0</v>
      </c>
      <c r="U509" s="37"/>
      <c r="V509" s="37"/>
      <c r="W509" s="37"/>
      <c r="X509" s="37"/>
      <c r="Y509" s="37"/>
      <c r="Z509" s="37"/>
      <c r="AA509" s="37"/>
      <c r="AB509" s="37"/>
      <c r="AC509" s="37"/>
      <c r="AD509" s="37"/>
      <c r="AE509" s="37"/>
      <c r="AR509" s="228" t="s">
        <v>144</v>
      </c>
      <c r="AT509" s="228" t="s">
        <v>139</v>
      </c>
      <c r="AU509" s="228" t="s">
        <v>86</v>
      </c>
      <c r="AY509" s="16" t="s">
        <v>137</v>
      </c>
      <c r="BE509" s="229">
        <f>IF(N509="základní",J509,0)</f>
        <v>0</v>
      </c>
      <c r="BF509" s="229">
        <f>IF(N509="snížená",J509,0)</f>
        <v>0</v>
      </c>
      <c r="BG509" s="229">
        <f>IF(N509="zákl. přenesená",J509,0)</f>
        <v>0</v>
      </c>
      <c r="BH509" s="229">
        <f>IF(N509="sníž. přenesená",J509,0)</f>
        <v>0</v>
      </c>
      <c r="BI509" s="229">
        <f>IF(N509="nulová",J509,0)</f>
        <v>0</v>
      </c>
      <c r="BJ509" s="16" t="s">
        <v>84</v>
      </c>
      <c r="BK509" s="229">
        <f>ROUND(I509*H509,2)</f>
        <v>0</v>
      </c>
      <c r="BL509" s="16" t="s">
        <v>144</v>
      </c>
      <c r="BM509" s="228" t="s">
        <v>527</v>
      </c>
    </row>
    <row r="510" s="2" customFormat="1">
      <c r="A510" s="37"/>
      <c r="B510" s="38"/>
      <c r="C510" s="39"/>
      <c r="D510" s="230" t="s">
        <v>146</v>
      </c>
      <c r="E510" s="39"/>
      <c r="F510" s="231" t="s">
        <v>528</v>
      </c>
      <c r="G510" s="39"/>
      <c r="H510" s="39"/>
      <c r="I510" s="232"/>
      <c r="J510" s="39"/>
      <c r="K510" s="39"/>
      <c r="L510" s="43"/>
      <c r="M510" s="233"/>
      <c r="N510" s="234"/>
      <c r="O510" s="90"/>
      <c r="P510" s="90"/>
      <c r="Q510" s="90"/>
      <c r="R510" s="90"/>
      <c r="S510" s="90"/>
      <c r="T510" s="91"/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T510" s="16" t="s">
        <v>146</v>
      </c>
      <c r="AU510" s="16" t="s">
        <v>86</v>
      </c>
    </row>
    <row r="511" s="13" customFormat="1">
      <c r="A511" s="13"/>
      <c r="B511" s="235"/>
      <c r="C511" s="236"/>
      <c r="D511" s="237" t="s">
        <v>148</v>
      </c>
      <c r="E511" s="238" t="s">
        <v>1</v>
      </c>
      <c r="F511" s="239" t="s">
        <v>418</v>
      </c>
      <c r="G511" s="236"/>
      <c r="H511" s="238" t="s">
        <v>1</v>
      </c>
      <c r="I511" s="240"/>
      <c r="J511" s="236"/>
      <c r="K511" s="236"/>
      <c r="L511" s="241"/>
      <c r="M511" s="242"/>
      <c r="N511" s="243"/>
      <c r="O511" s="243"/>
      <c r="P511" s="243"/>
      <c r="Q511" s="243"/>
      <c r="R511" s="243"/>
      <c r="S511" s="243"/>
      <c r="T511" s="24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5" t="s">
        <v>148</v>
      </c>
      <c r="AU511" s="245" t="s">
        <v>86</v>
      </c>
      <c r="AV511" s="13" t="s">
        <v>84</v>
      </c>
      <c r="AW511" s="13" t="s">
        <v>32</v>
      </c>
      <c r="AX511" s="13" t="s">
        <v>76</v>
      </c>
      <c r="AY511" s="245" t="s">
        <v>137</v>
      </c>
    </row>
    <row r="512" s="13" customFormat="1">
      <c r="A512" s="13"/>
      <c r="B512" s="235"/>
      <c r="C512" s="236"/>
      <c r="D512" s="237" t="s">
        <v>148</v>
      </c>
      <c r="E512" s="238" t="s">
        <v>1</v>
      </c>
      <c r="F512" s="239" t="s">
        <v>150</v>
      </c>
      <c r="G512" s="236"/>
      <c r="H512" s="238" t="s">
        <v>1</v>
      </c>
      <c r="I512" s="240"/>
      <c r="J512" s="236"/>
      <c r="K512" s="236"/>
      <c r="L512" s="241"/>
      <c r="M512" s="242"/>
      <c r="N512" s="243"/>
      <c r="O512" s="243"/>
      <c r="P512" s="243"/>
      <c r="Q512" s="243"/>
      <c r="R512" s="243"/>
      <c r="S512" s="243"/>
      <c r="T512" s="244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5" t="s">
        <v>148</v>
      </c>
      <c r="AU512" s="245" t="s">
        <v>86</v>
      </c>
      <c r="AV512" s="13" t="s">
        <v>84</v>
      </c>
      <c r="AW512" s="13" t="s">
        <v>32</v>
      </c>
      <c r="AX512" s="13" t="s">
        <v>76</v>
      </c>
      <c r="AY512" s="245" t="s">
        <v>137</v>
      </c>
    </row>
    <row r="513" s="13" customFormat="1">
      <c r="A513" s="13"/>
      <c r="B513" s="235"/>
      <c r="C513" s="236"/>
      <c r="D513" s="237" t="s">
        <v>148</v>
      </c>
      <c r="E513" s="238" t="s">
        <v>1</v>
      </c>
      <c r="F513" s="239" t="s">
        <v>529</v>
      </c>
      <c r="G513" s="236"/>
      <c r="H513" s="238" t="s">
        <v>1</v>
      </c>
      <c r="I513" s="240"/>
      <c r="J513" s="236"/>
      <c r="K513" s="236"/>
      <c r="L513" s="241"/>
      <c r="M513" s="242"/>
      <c r="N513" s="243"/>
      <c r="O513" s="243"/>
      <c r="P513" s="243"/>
      <c r="Q513" s="243"/>
      <c r="R513" s="243"/>
      <c r="S513" s="243"/>
      <c r="T513" s="24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5" t="s">
        <v>148</v>
      </c>
      <c r="AU513" s="245" t="s">
        <v>86</v>
      </c>
      <c r="AV513" s="13" t="s">
        <v>84</v>
      </c>
      <c r="AW513" s="13" t="s">
        <v>32</v>
      </c>
      <c r="AX513" s="13" t="s">
        <v>76</v>
      </c>
      <c r="AY513" s="245" t="s">
        <v>137</v>
      </c>
    </row>
    <row r="514" s="14" customFormat="1">
      <c r="A514" s="14"/>
      <c r="B514" s="246"/>
      <c r="C514" s="247"/>
      <c r="D514" s="237" t="s">
        <v>148</v>
      </c>
      <c r="E514" s="248" t="s">
        <v>1</v>
      </c>
      <c r="F514" s="249" t="s">
        <v>530</v>
      </c>
      <c r="G514" s="247"/>
      <c r="H514" s="250">
        <v>436</v>
      </c>
      <c r="I514" s="251"/>
      <c r="J514" s="247"/>
      <c r="K514" s="247"/>
      <c r="L514" s="252"/>
      <c r="M514" s="253"/>
      <c r="N514" s="254"/>
      <c r="O514" s="254"/>
      <c r="P514" s="254"/>
      <c r="Q514" s="254"/>
      <c r="R514" s="254"/>
      <c r="S514" s="254"/>
      <c r="T514" s="25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6" t="s">
        <v>148</v>
      </c>
      <c r="AU514" s="256" t="s">
        <v>86</v>
      </c>
      <c r="AV514" s="14" t="s">
        <v>86</v>
      </c>
      <c r="AW514" s="14" t="s">
        <v>32</v>
      </c>
      <c r="AX514" s="14" t="s">
        <v>76</v>
      </c>
      <c r="AY514" s="256" t="s">
        <v>137</v>
      </c>
    </row>
    <row r="515" s="2" customFormat="1" ht="24.15" customHeight="1">
      <c r="A515" s="37"/>
      <c r="B515" s="38"/>
      <c r="C515" s="217" t="s">
        <v>531</v>
      </c>
      <c r="D515" s="217" t="s">
        <v>139</v>
      </c>
      <c r="E515" s="218" t="s">
        <v>532</v>
      </c>
      <c r="F515" s="219" t="s">
        <v>533</v>
      </c>
      <c r="G515" s="220" t="s">
        <v>142</v>
      </c>
      <c r="H515" s="221">
        <v>436</v>
      </c>
      <c r="I515" s="222"/>
      <c r="J515" s="223">
        <f>ROUND(I515*H515,2)</f>
        <v>0</v>
      </c>
      <c r="K515" s="219" t="s">
        <v>143</v>
      </c>
      <c r="L515" s="43"/>
      <c r="M515" s="224" t="s">
        <v>1</v>
      </c>
      <c r="N515" s="225" t="s">
        <v>41</v>
      </c>
      <c r="O515" s="90"/>
      <c r="P515" s="226">
        <f>O515*H515</f>
        <v>0</v>
      </c>
      <c r="Q515" s="226">
        <v>0</v>
      </c>
      <c r="R515" s="226">
        <f>Q515*H515</f>
        <v>0</v>
      </c>
      <c r="S515" s="226">
        <v>0</v>
      </c>
      <c r="T515" s="227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228" t="s">
        <v>144</v>
      </c>
      <c r="AT515" s="228" t="s">
        <v>139</v>
      </c>
      <c r="AU515" s="228" t="s">
        <v>86</v>
      </c>
      <c r="AY515" s="16" t="s">
        <v>137</v>
      </c>
      <c r="BE515" s="229">
        <f>IF(N515="základní",J515,0)</f>
        <v>0</v>
      </c>
      <c r="BF515" s="229">
        <f>IF(N515="snížená",J515,0)</f>
        <v>0</v>
      </c>
      <c r="BG515" s="229">
        <f>IF(N515="zákl. přenesená",J515,0)</f>
        <v>0</v>
      </c>
      <c r="BH515" s="229">
        <f>IF(N515="sníž. přenesená",J515,0)</f>
        <v>0</v>
      </c>
      <c r="BI515" s="229">
        <f>IF(N515="nulová",J515,0)</f>
        <v>0</v>
      </c>
      <c r="BJ515" s="16" t="s">
        <v>84</v>
      </c>
      <c r="BK515" s="229">
        <f>ROUND(I515*H515,2)</f>
        <v>0</v>
      </c>
      <c r="BL515" s="16" t="s">
        <v>144</v>
      </c>
      <c r="BM515" s="228" t="s">
        <v>534</v>
      </c>
    </row>
    <row r="516" s="2" customFormat="1">
      <c r="A516" s="37"/>
      <c r="B516" s="38"/>
      <c r="C516" s="39"/>
      <c r="D516" s="230" t="s">
        <v>146</v>
      </c>
      <c r="E516" s="39"/>
      <c r="F516" s="231" t="s">
        <v>535</v>
      </c>
      <c r="G516" s="39"/>
      <c r="H516" s="39"/>
      <c r="I516" s="232"/>
      <c r="J516" s="39"/>
      <c r="K516" s="39"/>
      <c r="L516" s="43"/>
      <c r="M516" s="233"/>
      <c r="N516" s="234"/>
      <c r="O516" s="90"/>
      <c r="P516" s="90"/>
      <c r="Q516" s="90"/>
      <c r="R516" s="90"/>
      <c r="S516" s="90"/>
      <c r="T516" s="91"/>
      <c r="U516" s="37"/>
      <c r="V516" s="37"/>
      <c r="W516" s="37"/>
      <c r="X516" s="37"/>
      <c r="Y516" s="37"/>
      <c r="Z516" s="37"/>
      <c r="AA516" s="37"/>
      <c r="AB516" s="37"/>
      <c r="AC516" s="37"/>
      <c r="AD516" s="37"/>
      <c r="AE516" s="37"/>
      <c r="AT516" s="16" t="s">
        <v>146</v>
      </c>
      <c r="AU516" s="16" t="s">
        <v>86</v>
      </c>
    </row>
    <row r="517" s="13" customFormat="1">
      <c r="A517" s="13"/>
      <c r="B517" s="235"/>
      <c r="C517" s="236"/>
      <c r="D517" s="237" t="s">
        <v>148</v>
      </c>
      <c r="E517" s="238" t="s">
        <v>1</v>
      </c>
      <c r="F517" s="239" t="s">
        <v>418</v>
      </c>
      <c r="G517" s="236"/>
      <c r="H517" s="238" t="s">
        <v>1</v>
      </c>
      <c r="I517" s="240"/>
      <c r="J517" s="236"/>
      <c r="K517" s="236"/>
      <c r="L517" s="241"/>
      <c r="M517" s="242"/>
      <c r="N517" s="243"/>
      <c r="O517" s="243"/>
      <c r="P517" s="243"/>
      <c r="Q517" s="243"/>
      <c r="R517" s="243"/>
      <c r="S517" s="243"/>
      <c r="T517" s="244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5" t="s">
        <v>148</v>
      </c>
      <c r="AU517" s="245" t="s">
        <v>86</v>
      </c>
      <c r="AV517" s="13" t="s">
        <v>84</v>
      </c>
      <c r="AW517" s="13" t="s">
        <v>32</v>
      </c>
      <c r="AX517" s="13" t="s">
        <v>76</v>
      </c>
      <c r="AY517" s="245" t="s">
        <v>137</v>
      </c>
    </row>
    <row r="518" s="13" customFormat="1">
      <c r="A518" s="13"/>
      <c r="B518" s="235"/>
      <c r="C518" s="236"/>
      <c r="D518" s="237" t="s">
        <v>148</v>
      </c>
      <c r="E518" s="238" t="s">
        <v>1</v>
      </c>
      <c r="F518" s="239" t="s">
        <v>150</v>
      </c>
      <c r="G518" s="236"/>
      <c r="H518" s="238" t="s">
        <v>1</v>
      </c>
      <c r="I518" s="240"/>
      <c r="J518" s="236"/>
      <c r="K518" s="236"/>
      <c r="L518" s="241"/>
      <c r="M518" s="242"/>
      <c r="N518" s="243"/>
      <c r="O518" s="243"/>
      <c r="P518" s="243"/>
      <c r="Q518" s="243"/>
      <c r="R518" s="243"/>
      <c r="S518" s="243"/>
      <c r="T518" s="244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45" t="s">
        <v>148</v>
      </c>
      <c r="AU518" s="245" t="s">
        <v>86</v>
      </c>
      <c r="AV518" s="13" t="s">
        <v>84</v>
      </c>
      <c r="AW518" s="13" t="s">
        <v>32</v>
      </c>
      <c r="AX518" s="13" t="s">
        <v>76</v>
      </c>
      <c r="AY518" s="245" t="s">
        <v>137</v>
      </c>
    </row>
    <row r="519" s="13" customFormat="1">
      <c r="A519" s="13"/>
      <c r="B519" s="235"/>
      <c r="C519" s="236"/>
      <c r="D519" s="237" t="s">
        <v>148</v>
      </c>
      <c r="E519" s="238" t="s">
        <v>1</v>
      </c>
      <c r="F519" s="239" t="s">
        <v>529</v>
      </c>
      <c r="G519" s="236"/>
      <c r="H519" s="238" t="s">
        <v>1</v>
      </c>
      <c r="I519" s="240"/>
      <c r="J519" s="236"/>
      <c r="K519" s="236"/>
      <c r="L519" s="241"/>
      <c r="M519" s="242"/>
      <c r="N519" s="243"/>
      <c r="O519" s="243"/>
      <c r="P519" s="243"/>
      <c r="Q519" s="243"/>
      <c r="R519" s="243"/>
      <c r="S519" s="243"/>
      <c r="T519" s="24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5" t="s">
        <v>148</v>
      </c>
      <c r="AU519" s="245" t="s">
        <v>86</v>
      </c>
      <c r="AV519" s="13" t="s">
        <v>84</v>
      </c>
      <c r="AW519" s="13" t="s">
        <v>32</v>
      </c>
      <c r="AX519" s="13" t="s">
        <v>76</v>
      </c>
      <c r="AY519" s="245" t="s">
        <v>137</v>
      </c>
    </row>
    <row r="520" s="14" customFormat="1">
      <c r="A520" s="14"/>
      <c r="B520" s="246"/>
      <c r="C520" s="247"/>
      <c r="D520" s="237" t="s">
        <v>148</v>
      </c>
      <c r="E520" s="248" t="s">
        <v>1</v>
      </c>
      <c r="F520" s="249" t="s">
        <v>530</v>
      </c>
      <c r="G520" s="247"/>
      <c r="H520" s="250">
        <v>436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6" t="s">
        <v>148</v>
      </c>
      <c r="AU520" s="256" t="s">
        <v>86</v>
      </c>
      <c r="AV520" s="14" t="s">
        <v>86</v>
      </c>
      <c r="AW520" s="14" t="s">
        <v>32</v>
      </c>
      <c r="AX520" s="14" t="s">
        <v>76</v>
      </c>
      <c r="AY520" s="256" t="s">
        <v>137</v>
      </c>
    </row>
    <row r="521" s="2" customFormat="1" ht="24.15" customHeight="1">
      <c r="A521" s="37"/>
      <c r="B521" s="38"/>
      <c r="C521" s="217" t="s">
        <v>536</v>
      </c>
      <c r="D521" s="217" t="s">
        <v>139</v>
      </c>
      <c r="E521" s="218" t="s">
        <v>537</v>
      </c>
      <c r="F521" s="219" t="s">
        <v>538</v>
      </c>
      <c r="G521" s="220" t="s">
        <v>142</v>
      </c>
      <c r="H521" s="221">
        <v>436</v>
      </c>
      <c r="I521" s="222"/>
      <c r="J521" s="223">
        <f>ROUND(I521*H521,2)</f>
        <v>0</v>
      </c>
      <c r="K521" s="219" t="s">
        <v>143</v>
      </c>
      <c r="L521" s="43"/>
      <c r="M521" s="224" t="s">
        <v>1</v>
      </c>
      <c r="N521" s="225" t="s">
        <v>41</v>
      </c>
      <c r="O521" s="90"/>
      <c r="P521" s="226">
        <f>O521*H521</f>
        <v>0</v>
      </c>
      <c r="Q521" s="226">
        <v>0.1837</v>
      </c>
      <c r="R521" s="226">
        <f>Q521*H521</f>
        <v>80.093199999999996</v>
      </c>
      <c r="S521" s="226">
        <v>0</v>
      </c>
      <c r="T521" s="227">
        <f>S521*H521</f>
        <v>0</v>
      </c>
      <c r="U521" s="37"/>
      <c r="V521" s="37"/>
      <c r="W521" s="37"/>
      <c r="X521" s="37"/>
      <c r="Y521" s="37"/>
      <c r="Z521" s="37"/>
      <c r="AA521" s="37"/>
      <c r="AB521" s="37"/>
      <c r="AC521" s="37"/>
      <c r="AD521" s="37"/>
      <c r="AE521" s="37"/>
      <c r="AR521" s="228" t="s">
        <v>144</v>
      </c>
      <c r="AT521" s="228" t="s">
        <v>139</v>
      </c>
      <c r="AU521" s="228" t="s">
        <v>86</v>
      </c>
      <c r="AY521" s="16" t="s">
        <v>137</v>
      </c>
      <c r="BE521" s="229">
        <f>IF(N521="základní",J521,0)</f>
        <v>0</v>
      </c>
      <c r="BF521" s="229">
        <f>IF(N521="snížená",J521,0)</f>
        <v>0</v>
      </c>
      <c r="BG521" s="229">
        <f>IF(N521="zákl. přenesená",J521,0)</f>
        <v>0</v>
      </c>
      <c r="BH521" s="229">
        <f>IF(N521="sníž. přenesená",J521,0)</f>
        <v>0</v>
      </c>
      <c r="BI521" s="229">
        <f>IF(N521="nulová",J521,0)</f>
        <v>0</v>
      </c>
      <c r="BJ521" s="16" t="s">
        <v>84</v>
      </c>
      <c r="BK521" s="229">
        <f>ROUND(I521*H521,2)</f>
        <v>0</v>
      </c>
      <c r="BL521" s="16" t="s">
        <v>144</v>
      </c>
      <c r="BM521" s="228" t="s">
        <v>539</v>
      </c>
    </row>
    <row r="522" s="2" customFormat="1">
      <c r="A522" s="37"/>
      <c r="B522" s="38"/>
      <c r="C522" s="39"/>
      <c r="D522" s="230" t="s">
        <v>146</v>
      </c>
      <c r="E522" s="39"/>
      <c r="F522" s="231" t="s">
        <v>540</v>
      </c>
      <c r="G522" s="39"/>
      <c r="H522" s="39"/>
      <c r="I522" s="232"/>
      <c r="J522" s="39"/>
      <c r="K522" s="39"/>
      <c r="L522" s="43"/>
      <c r="M522" s="233"/>
      <c r="N522" s="234"/>
      <c r="O522" s="90"/>
      <c r="P522" s="90"/>
      <c r="Q522" s="90"/>
      <c r="R522" s="90"/>
      <c r="S522" s="90"/>
      <c r="T522" s="91"/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T522" s="16" t="s">
        <v>146</v>
      </c>
      <c r="AU522" s="16" t="s">
        <v>86</v>
      </c>
    </row>
    <row r="523" s="13" customFormat="1">
      <c r="A523" s="13"/>
      <c r="B523" s="235"/>
      <c r="C523" s="236"/>
      <c r="D523" s="237" t="s">
        <v>148</v>
      </c>
      <c r="E523" s="238" t="s">
        <v>1</v>
      </c>
      <c r="F523" s="239" t="s">
        <v>418</v>
      </c>
      <c r="G523" s="236"/>
      <c r="H523" s="238" t="s">
        <v>1</v>
      </c>
      <c r="I523" s="240"/>
      <c r="J523" s="236"/>
      <c r="K523" s="236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148</v>
      </c>
      <c r="AU523" s="245" t="s">
        <v>86</v>
      </c>
      <c r="AV523" s="13" t="s">
        <v>84</v>
      </c>
      <c r="AW523" s="13" t="s">
        <v>32</v>
      </c>
      <c r="AX523" s="13" t="s">
        <v>76</v>
      </c>
      <c r="AY523" s="245" t="s">
        <v>137</v>
      </c>
    </row>
    <row r="524" s="13" customFormat="1">
      <c r="A524" s="13"/>
      <c r="B524" s="235"/>
      <c r="C524" s="236"/>
      <c r="D524" s="237" t="s">
        <v>148</v>
      </c>
      <c r="E524" s="238" t="s">
        <v>1</v>
      </c>
      <c r="F524" s="239" t="s">
        <v>150</v>
      </c>
      <c r="G524" s="236"/>
      <c r="H524" s="238" t="s">
        <v>1</v>
      </c>
      <c r="I524" s="240"/>
      <c r="J524" s="236"/>
      <c r="K524" s="236"/>
      <c r="L524" s="241"/>
      <c r="M524" s="242"/>
      <c r="N524" s="243"/>
      <c r="O524" s="243"/>
      <c r="P524" s="243"/>
      <c r="Q524" s="243"/>
      <c r="R524" s="243"/>
      <c r="S524" s="243"/>
      <c r="T524" s="24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5" t="s">
        <v>148</v>
      </c>
      <c r="AU524" s="245" t="s">
        <v>86</v>
      </c>
      <c r="AV524" s="13" t="s">
        <v>84</v>
      </c>
      <c r="AW524" s="13" t="s">
        <v>32</v>
      </c>
      <c r="AX524" s="13" t="s">
        <v>76</v>
      </c>
      <c r="AY524" s="245" t="s">
        <v>137</v>
      </c>
    </row>
    <row r="525" s="13" customFormat="1">
      <c r="A525" s="13"/>
      <c r="B525" s="235"/>
      <c r="C525" s="236"/>
      <c r="D525" s="237" t="s">
        <v>148</v>
      </c>
      <c r="E525" s="238" t="s">
        <v>1</v>
      </c>
      <c r="F525" s="239" t="s">
        <v>529</v>
      </c>
      <c r="G525" s="236"/>
      <c r="H525" s="238" t="s">
        <v>1</v>
      </c>
      <c r="I525" s="240"/>
      <c r="J525" s="236"/>
      <c r="K525" s="236"/>
      <c r="L525" s="241"/>
      <c r="M525" s="242"/>
      <c r="N525" s="243"/>
      <c r="O525" s="243"/>
      <c r="P525" s="243"/>
      <c r="Q525" s="243"/>
      <c r="R525" s="243"/>
      <c r="S525" s="243"/>
      <c r="T525" s="244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5" t="s">
        <v>148</v>
      </c>
      <c r="AU525" s="245" t="s">
        <v>86</v>
      </c>
      <c r="AV525" s="13" t="s">
        <v>84</v>
      </c>
      <c r="AW525" s="13" t="s">
        <v>32</v>
      </c>
      <c r="AX525" s="13" t="s">
        <v>76</v>
      </c>
      <c r="AY525" s="245" t="s">
        <v>137</v>
      </c>
    </row>
    <row r="526" s="14" customFormat="1">
      <c r="A526" s="14"/>
      <c r="B526" s="246"/>
      <c r="C526" s="247"/>
      <c r="D526" s="237" t="s">
        <v>148</v>
      </c>
      <c r="E526" s="248" t="s">
        <v>1</v>
      </c>
      <c r="F526" s="249" t="s">
        <v>530</v>
      </c>
      <c r="G526" s="247"/>
      <c r="H526" s="250">
        <v>436</v>
      </c>
      <c r="I526" s="251"/>
      <c r="J526" s="247"/>
      <c r="K526" s="247"/>
      <c r="L526" s="252"/>
      <c r="M526" s="253"/>
      <c r="N526" s="254"/>
      <c r="O526" s="254"/>
      <c r="P526" s="254"/>
      <c r="Q526" s="254"/>
      <c r="R526" s="254"/>
      <c r="S526" s="254"/>
      <c r="T526" s="255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6" t="s">
        <v>148</v>
      </c>
      <c r="AU526" s="256" t="s">
        <v>86</v>
      </c>
      <c r="AV526" s="14" t="s">
        <v>86</v>
      </c>
      <c r="AW526" s="14" t="s">
        <v>32</v>
      </c>
      <c r="AX526" s="14" t="s">
        <v>76</v>
      </c>
      <c r="AY526" s="256" t="s">
        <v>137</v>
      </c>
    </row>
    <row r="527" s="2" customFormat="1" ht="24.15" customHeight="1">
      <c r="A527" s="37"/>
      <c r="B527" s="38"/>
      <c r="C527" s="217" t="s">
        <v>541</v>
      </c>
      <c r="D527" s="217" t="s">
        <v>139</v>
      </c>
      <c r="E527" s="218" t="s">
        <v>542</v>
      </c>
      <c r="F527" s="219" t="s">
        <v>543</v>
      </c>
      <c r="G527" s="220" t="s">
        <v>280</v>
      </c>
      <c r="H527" s="221">
        <v>20.399999999999999</v>
      </c>
      <c r="I527" s="222"/>
      <c r="J527" s="223">
        <f>ROUND(I527*H527,2)</f>
        <v>0</v>
      </c>
      <c r="K527" s="219" t="s">
        <v>143</v>
      </c>
      <c r="L527" s="43"/>
      <c r="M527" s="224" t="s">
        <v>1</v>
      </c>
      <c r="N527" s="225" t="s">
        <v>41</v>
      </c>
      <c r="O527" s="90"/>
      <c r="P527" s="226">
        <f>O527*H527</f>
        <v>0</v>
      </c>
      <c r="Q527" s="226">
        <v>0.089779999999999999</v>
      </c>
      <c r="R527" s="226">
        <f>Q527*H527</f>
        <v>1.8315119999999998</v>
      </c>
      <c r="S527" s="226">
        <v>0</v>
      </c>
      <c r="T527" s="227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228" t="s">
        <v>144</v>
      </c>
      <c r="AT527" s="228" t="s">
        <v>139</v>
      </c>
      <c r="AU527" s="228" t="s">
        <v>86</v>
      </c>
      <c r="AY527" s="16" t="s">
        <v>137</v>
      </c>
      <c r="BE527" s="229">
        <f>IF(N527="základní",J527,0)</f>
        <v>0</v>
      </c>
      <c r="BF527" s="229">
        <f>IF(N527="snížená",J527,0)</f>
        <v>0</v>
      </c>
      <c r="BG527" s="229">
        <f>IF(N527="zákl. přenesená",J527,0)</f>
        <v>0</v>
      </c>
      <c r="BH527" s="229">
        <f>IF(N527="sníž. přenesená",J527,0)</f>
        <v>0</v>
      </c>
      <c r="BI527" s="229">
        <f>IF(N527="nulová",J527,0)</f>
        <v>0</v>
      </c>
      <c r="BJ527" s="16" t="s">
        <v>84</v>
      </c>
      <c r="BK527" s="229">
        <f>ROUND(I527*H527,2)</f>
        <v>0</v>
      </c>
      <c r="BL527" s="16" t="s">
        <v>144</v>
      </c>
      <c r="BM527" s="228" t="s">
        <v>544</v>
      </c>
    </row>
    <row r="528" s="2" customFormat="1">
      <c r="A528" s="37"/>
      <c r="B528" s="38"/>
      <c r="C528" s="39"/>
      <c r="D528" s="230" t="s">
        <v>146</v>
      </c>
      <c r="E528" s="39"/>
      <c r="F528" s="231" t="s">
        <v>545</v>
      </c>
      <c r="G528" s="39"/>
      <c r="H528" s="39"/>
      <c r="I528" s="232"/>
      <c r="J528" s="39"/>
      <c r="K528" s="39"/>
      <c r="L528" s="43"/>
      <c r="M528" s="233"/>
      <c r="N528" s="234"/>
      <c r="O528" s="90"/>
      <c r="P528" s="90"/>
      <c r="Q528" s="90"/>
      <c r="R528" s="90"/>
      <c r="S528" s="90"/>
      <c r="T528" s="91"/>
      <c r="U528" s="37"/>
      <c r="V528" s="37"/>
      <c r="W528" s="37"/>
      <c r="X528" s="37"/>
      <c r="Y528" s="37"/>
      <c r="Z528" s="37"/>
      <c r="AA528" s="37"/>
      <c r="AB528" s="37"/>
      <c r="AC528" s="37"/>
      <c r="AD528" s="37"/>
      <c r="AE528" s="37"/>
      <c r="AT528" s="16" t="s">
        <v>146</v>
      </c>
      <c r="AU528" s="16" t="s">
        <v>86</v>
      </c>
    </row>
    <row r="529" s="13" customFormat="1">
      <c r="A529" s="13"/>
      <c r="B529" s="235"/>
      <c r="C529" s="236"/>
      <c r="D529" s="237" t="s">
        <v>148</v>
      </c>
      <c r="E529" s="238" t="s">
        <v>1</v>
      </c>
      <c r="F529" s="239" t="s">
        <v>418</v>
      </c>
      <c r="G529" s="236"/>
      <c r="H529" s="238" t="s">
        <v>1</v>
      </c>
      <c r="I529" s="240"/>
      <c r="J529" s="236"/>
      <c r="K529" s="236"/>
      <c r="L529" s="241"/>
      <c r="M529" s="242"/>
      <c r="N529" s="243"/>
      <c r="O529" s="243"/>
      <c r="P529" s="243"/>
      <c r="Q529" s="243"/>
      <c r="R529" s="243"/>
      <c r="S529" s="243"/>
      <c r="T529" s="244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5" t="s">
        <v>148</v>
      </c>
      <c r="AU529" s="245" t="s">
        <v>86</v>
      </c>
      <c r="AV529" s="13" t="s">
        <v>84</v>
      </c>
      <c r="AW529" s="13" t="s">
        <v>32</v>
      </c>
      <c r="AX529" s="13" t="s">
        <v>76</v>
      </c>
      <c r="AY529" s="245" t="s">
        <v>137</v>
      </c>
    </row>
    <row r="530" s="13" customFormat="1">
      <c r="A530" s="13"/>
      <c r="B530" s="235"/>
      <c r="C530" s="236"/>
      <c r="D530" s="237" t="s">
        <v>148</v>
      </c>
      <c r="E530" s="238" t="s">
        <v>1</v>
      </c>
      <c r="F530" s="239" t="s">
        <v>150</v>
      </c>
      <c r="G530" s="236"/>
      <c r="H530" s="238" t="s">
        <v>1</v>
      </c>
      <c r="I530" s="240"/>
      <c r="J530" s="236"/>
      <c r="K530" s="236"/>
      <c r="L530" s="241"/>
      <c r="M530" s="242"/>
      <c r="N530" s="243"/>
      <c r="O530" s="243"/>
      <c r="P530" s="243"/>
      <c r="Q530" s="243"/>
      <c r="R530" s="243"/>
      <c r="S530" s="243"/>
      <c r="T530" s="244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45" t="s">
        <v>148</v>
      </c>
      <c r="AU530" s="245" t="s">
        <v>86</v>
      </c>
      <c r="AV530" s="13" t="s">
        <v>84</v>
      </c>
      <c r="AW530" s="13" t="s">
        <v>32</v>
      </c>
      <c r="AX530" s="13" t="s">
        <v>76</v>
      </c>
      <c r="AY530" s="245" t="s">
        <v>137</v>
      </c>
    </row>
    <row r="531" s="13" customFormat="1">
      <c r="A531" s="13"/>
      <c r="B531" s="235"/>
      <c r="C531" s="236"/>
      <c r="D531" s="237" t="s">
        <v>148</v>
      </c>
      <c r="E531" s="238" t="s">
        <v>1</v>
      </c>
      <c r="F531" s="239" t="s">
        <v>529</v>
      </c>
      <c r="G531" s="236"/>
      <c r="H531" s="238" t="s">
        <v>1</v>
      </c>
      <c r="I531" s="240"/>
      <c r="J531" s="236"/>
      <c r="K531" s="236"/>
      <c r="L531" s="241"/>
      <c r="M531" s="242"/>
      <c r="N531" s="243"/>
      <c r="O531" s="243"/>
      <c r="P531" s="243"/>
      <c r="Q531" s="243"/>
      <c r="R531" s="243"/>
      <c r="S531" s="243"/>
      <c r="T531" s="244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5" t="s">
        <v>148</v>
      </c>
      <c r="AU531" s="245" t="s">
        <v>86</v>
      </c>
      <c r="AV531" s="13" t="s">
        <v>84</v>
      </c>
      <c r="AW531" s="13" t="s">
        <v>32</v>
      </c>
      <c r="AX531" s="13" t="s">
        <v>76</v>
      </c>
      <c r="AY531" s="245" t="s">
        <v>137</v>
      </c>
    </row>
    <row r="532" s="14" customFormat="1">
      <c r="A532" s="14"/>
      <c r="B532" s="246"/>
      <c r="C532" s="247"/>
      <c r="D532" s="237" t="s">
        <v>148</v>
      </c>
      <c r="E532" s="248" t="s">
        <v>1</v>
      </c>
      <c r="F532" s="249" t="s">
        <v>546</v>
      </c>
      <c r="G532" s="247"/>
      <c r="H532" s="250">
        <v>14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6" t="s">
        <v>148</v>
      </c>
      <c r="AU532" s="256" t="s">
        <v>86</v>
      </c>
      <c r="AV532" s="14" t="s">
        <v>86</v>
      </c>
      <c r="AW532" s="14" t="s">
        <v>32</v>
      </c>
      <c r="AX532" s="14" t="s">
        <v>76</v>
      </c>
      <c r="AY532" s="256" t="s">
        <v>137</v>
      </c>
    </row>
    <row r="533" s="13" customFormat="1">
      <c r="A533" s="13"/>
      <c r="B533" s="235"/>
      <c r="C533" s="236"/>
      <c r="D533" s="237" t="s">
        <v>148</v>
      </c>
      <c r="E533" s="238" t="s">
        <v>1</v>
      </c>
      <c r="F533" s="239" t="s">
        <v>547</v>
      </c>
      <c r="G533" s="236"/>
      <c r="H533" s="238" t="s">
        <v>1</v>
      </c>
      <c r="I533" s="240"/>
      <c r="J533" s="236"/>
      <c r="K533" s="236"/>
      <c r="L533" s="241"/>
      <c r="M533" s="242"/>
      <c r="N533" s="243"/>
      <c r="O533" s="243"/>
      <c r="P533" s="243"/>
      <c r="Q533" s="243"/>
      <c r="R533" s="243"/>
      <c r="S533" s="243"/>
      <c r="T533" s="24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5" t="s">
        <v>148</v>
      </c>
      <c r="AU533" s="245" t="s">
        <v>86</v>
      </c>
      <c r="AV533" s="13" t="s">
        <v>84</v>
      </c>
      <c r="AW533" s="13" t="s">
        <v>32</v>
      </c>
      <c r="AX533" s="13" t="s">
        <v>76</v>
      </c>
      <c r="AY533" s="245" t="s">
        <v>137</v>
      </c>
    </row>
    <row r="534" s="14" customFormat="1">
      <c r="A534" s="14"/>
      <c r="B534" s="246"/>
      <c r="C534" s="247"/>
      <c r="D534" s="237" t="s">
        <v>148</v>
      </c>
      <c r="E534" s="248" t="s">
        <v>1</v>
      </c>
      <c r="F534" s="249" t="s">
        <v>548</v>
      </c>
      <c r="G534" s="247"/>
      <c r="H534" s="250">
        <v>6.4000000000000004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148</v>
      </c>
      <c r="AU534" s="256" t="s">
        <v>86</v>
      </c>
      <c r="AV534" s="14" t="s">
        <v>86</v>
      </c>
      <c r="AW534" s="14" t="s">
        <v>32</v>
      </c>
      <c r="AX534" s="14" t="s">
        <v>76</v>
      </c>
      <c r="AY534" s="256" t="s">
        <v>137</v>
      </c>
    </row>
    <row r="535" s="2" customFormat="1" ht="16.5" customHeight="1">
      <c r="A535" s="37"/>
      <c r="B535" s="38"/>
      <c r="C535" s="257" t="s">
        <v>549</v>
      </c>
      <c r="D535" s="257" t="s">
        <v>207</v>
      </c>
      <c r="E535" s="258" t="s">
        <v>550</v>
      </c>
      <c r="F535" s="259" t="s">
        <v>551</v>
      </c>
      <c r="G535" s="260" t="s">
        <v>142</v>
      </c>
      <c r="H535" s="261">
        <v>452.67599999999999</v>
      </c>
      <c r="I535" s="262"/>
      <c r="J535" s="263">
        <f>ROUND(I535*H535,2)</f>
        <v>0</v>
      </c>
      <c r="K535" s="259" t="s">
        <v>143</v>
      </c>
      <c r="L535" s="264"/>
      <c r="M535" s="265" t="s">
        <v>1</v>
      </c>
      <c r="N535" s="266" t="s">
        <v>41</v>
      </c>
      <c r="O535" s="90"/>
      <c r="P535" s="226">
        <f>O535*H535</f>
        <v>0</v>
      </c>
      <c r="Q535" s="226">
        <v>0.222</v>
      </c>
      <c r="R535" s="226">
        <f>Q535*H535</f>
        <v>100.494072</v>
      </c>
      <c r="S535" s="226">
        <v>0</v>
      </c>
      <c r="T535" s="227">
        <f>S535*H535</f>
        <v>0</v>
      </c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R535" s="228" t="s">
        <v>206</v>
      </c>
      <c r="AT535" s="228" t="s">
        <v>207</v>
      </c>
      <c r="AU535" s="228" t="s">
        <v>86</v>
      </c>
      <c r="AY535" s="16" t="s">
        <v>137</v>
      </c>
      <c r="BE535" s="229">
        <f>IF(N535="základní",J535,0)</f>
        <v>0</v>
      </c>
      <c r="BF535" s="229">
        <f>IF(N535="snížená",J535,0)</f>
        <v>0</v>
      </c>
      <c r="BG535" s="229">
        <f>IF(N535="zákl. přenesená",J535,0)</f>
        <v>0</v>
      </c>
      <c r="BH535" s="229">
        <f>IF(N535="sníž. přenesená",J535,0)</f>
        <v>0</v>
      </c>
      <c r="BI535" s="229">
        <f>IF(N535="nulová",J535,0)</f>
        <v>0</v>
      </c>
      <c r="BJ535" s="16" t="s">
        <v>84</v>
      </c>
      <c r="BK535" s="229">
        <f>ROUND(I535*H535,2)</f>
        <v>0</v>
      </c>
      <c r="BL535" s="16" t="s">
        <v>144</v>
      </c>
      <c r="BM535" s="228" t="s">
        <v>552</v>
      </c>
    </row>
    <row r="536" s="14" customFormat="1">
      <c r="A536" s="14"/>
      <c r="B536" s="246"/>
      <c r="C536" s="247"/>
      <c r="D536" s="237" t="s">
        <v>148</v>
      </c>
      <c r="E536" s="248" t="s">
        <v>1</v>
      </c>
      <c r="F536" s="249" t="s">
        <v>530</v>
      </c>
      <c r="G536" s="247"/>
      <c r="H536" s="250">
        <v>436</v>
      </c>
      <c r="I536" s="251"/>
      <c r="J536" s="247"/>
      <c r="K536" s="247"/>
      <c r="L536" s="252"/>
      <c r="M536" s="253"/>
      <c r="N536" s="254"/>
      <c r="O536" s="254"/>
      <c r="P536" s="254"/>
      <c r="Q536" s="254"/>
      <c r="R536" s="254"/>
      <c r="S536" s="254"/>
      <c r="T536" s="25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6" t="s">
        <v>148</v>
      </c>
      <c r="AU536" s="256" t="s">
        <v>86</v>
      </c>
      <c r="AV536" s="14" t="s">
        <v>86</v>
      </c>
      <c r="AW536" s="14" t="s">
        <v>32</v>
      </c>
      <c r="AX536" s="14" t="s">
        <v>76</v>
      </c>
      <c r="AY536" s="256" t="s">
        <v>137</v>
      </c>
    </row>
    <row r="537" s="14" customFormat="1">
      <c r="A537" s="14"/>
      <c r="B537" s="246"/>
      <c r="C537" s="247"/>
      <c r="D537" s="237" t="s">
        <v>148</v>
      </c>
      <c r="E537" s="248" t="s">
        <v>1</v>
      </c>
      <c r="F537" s="249" t="s">
        <v>553</v>
      </c>
      <c r="G537" s="247"/>
      <c r="H537" s="250">
        <v>1.3999999999999999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6" t="s">
        <v>148</v>
      </c>
      <c r="AU537" s="256" t="s">
        <v>86</v>
      </c>
      <c r="AV537" s="14" t="s">
        <v>86</v>
      </c>
      <c r="AW537" s="14" t="s">
        <v>32</v>
      </c>
      <c r="AX537" s="14" t="s">
        <v>76</v>
      </c>
      <c r="AY537" s="256" t="s">
        <v>137</v>
      </c>
    </row>
    <row r="538" s="14" customFormat="1">
      <c r="A538" s="14"/>
      <c r="B538" s="246"/>
      <c r="C538" s="247"/>
      <c r="D538" s="237" t="s">
        <v>148</v>
      </c>
      <c r="E538" s="248" t="s">
        <v>1</v>
      </c>
      <c r="F538" s="249" t="s">
        <v>554</v>
      </c>
      <c r="G538" s="247"/>
      <c r="H538" s="250">
        <v>6.4000000000000004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6" t="s">
        <v>148</v>
      </c>
      <c r="AU538" s="256" t="s">
        <v>86</v>
      </c>
      <c r="AV538" s="14" t="s">
        <v>86</v>
      </c>
      <c r="AW538" s="14" t="s">
        <v>32</v>
      </c>
      <c r="AX538" s="14" t="s">
        <v>76</v>
      </c>
      <c r="AY538" s="256" t="s">
        <v>137</v>
      </c>
    </row>
    <row r="539" s="14" customFormat="1">
      <c r="A539" s="14"/>
      <c r="B539" s="246"/>
      <c r="C539" s="247"/>
      <c r="D539" s="237" t="s">
        <v>148</v>
      </c>
      <c r="E539" s="247"/>
      <c r="F539" s="249" t="s">
        <v>555</v>
      </c>
      <c r="G539" s="247"/>
      <c r="H539" s="250">
        <v>452.67599999999999</v>
      </c>
      <c r="I539" s="251"/>
      <c r="J539" s="247"/>
      <c r="K539" s="247"/>
      <c r="L539" s="252"/>
      <c r="M539" s="253"/>
      <c r="N539" s="254"/>
      <c r="O539" s="254"/>
      <c r="P539" s="254"/>
      <c r="Q539" s="254"/>
      <c r="R539" s="254"/>
      <c r="S539" s="254"/>
      <c r="T539" s="255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6" t="s">
        <v>148</v>
      </c>
      <c r="AU539" s="256" t="s">
        <v>86</v>
      </c>
      <c r="AV539" s="14" t="s">
        <v>86</v>
      </c>
      <c r="AW539" s="14" t="s">
        <v>4</v>
      </c>
      <c r="AX539" s="14" t="s">
        <v>84</v>
      </c>
      <c r="AY539" s="256" t="s">
        <v>137</v>
      </c>
    </row>
    <row r="540" s="2" customFormat="1" ht="33" customHeight="1">
      <c r="A540" s="37"/>
      <c r="B540" s="38"/>
      <c r="C540" s="217" t="s">
        <v>556</v>
      </c>
      <c r="D540" s="217" t="s">
        <v>139</v>
      </c>
      <c r="E540" s="218" t="s">
        <v>557</v>
      </c>
      <c r="F540" s="219" t="s">
        <v>558</v>
      </c>
      <c r="G540" s="220" t="s">
        <v>142</v>
      </c>
      <c r="H540" s="221">
        <v>357</v>
      </c>
      <c r="I540" s="222"/>
      <c r="J540" s="223">
        <f>ROUND(I540*H540,2)</f>
        <v>0</v>
      </c>
      <c r="K540" s="219" t="s">
        <v>143</v>
      </c>
      <c r="L540" s="43"/>
      <c r="M540" s="224" t="s">
        <v>1</v>
      </c>
      <c r="N540" s="225" t="s">
        <v>41</v>
      </c>
      <c r="O540" s="90"/>
      <c r="P540" s="226">
        <f>O540*H540</f>
        <v>0</v>
      </c>
      <c r="Q540" s="226">
        <v>0.10100000000000001</v>
      </c>
      <c r="R540" s="226">
        <f>Q540*H540</f>
        <v>36.057000000000002</v>
      </c>
      <c r="S540" s="226">
        <v>0</v>
      </c>
      <c r="T540" s="227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228" t="s">
        <v>144</v>
      </c>
      <c r="AT540" s="228" t="s">
        <v>139</v>
      </c>
      <c r="AU540" s="228" t="s">
        <v>86</v>
      </c>
      <c r="AY540" s="16" t="s">
        <v>137</v>
      </c>
      <c r="BE540" s="229">
        <f>IF(N540="základní",J540,0)</f>
        <v>0</v>
      </c>
      <c r="BF540" s="229">
        <f>IF(N540="snížená",J540,0)</f>
        <v>0</v>
      </c>
      <c r="BG540" s="229">
        <f>IF(N540="zákl. přenesená",J540,0)</f>
        <v>0</v>
      </c>
      <c r="BH540" s="229">
        <f>IF(N540="sníž. přenesená",J540,0)</f>
        <v>0</v>
      </c>
      <c r="BI540" s="229">
        <f>IF(N540="nulová",J540,0)</f>
        <v>0</v>
      </c>
      <c r="BJ540" s="16" t="s">
        <v>84</v>
      </c>
      <c r="BK540" s="229">
        <f>ROUND(I540*H540,2)</f>
        <v>0</v>
      </c>
      <c r="BL540" s="16" t="s">
        <v>144</v>
      </c>
      <c r="BM540" s="228" t="s">
        <v>559</v>
      </c>
    </row>
    <row r="541" s="2" customFormat="1">
      <c r="A541" s="37"/>
      <c r="B541" s="38"/>
      <c r="C541" s="39"/>
      <c r="D541" s="230" t="s">
        <v>146</v>
      </c>
      <c r="E541" s="39"/>
      <c r="F541" s="231" t="s">
        <v>560</v>
      </c>
      <c r="G541" s="39"/>
      <c r="H541" s="39"/>
      <c r="I541" s="232"/>
      <c r="J541" s="39"/>
      <c r="K541" s="39"/>
      <c r="L541" s="43"/>
      <c r="M541" s="233"/>
      <c r="N541" s="234"/>
      <c r="O541" s="90"/>
      <c r="P541" s="90"/>
      <c r="Q541" s="90"/>
      <c r="R541" s="90"/>
      <c r="S541" s="90"/>
      <c r="T541" s="91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16" t="s">
        <v>146</v>
      </c>
      <c r="AU541" s="16" t="s">
        <v>86</v>
      </c>
    </row>
    <row r="542" s="2" customFormat="1" ht="24.15" customHeight="1">
      <c r="A542" s="37"/>
      <c r="B542" s="38"/>
      <c r="C542" s="257" t="s">
        <v>561</v>
      </c>
      <c r="D542" s="257" t="s">
        <v>207</v>
      </c>
      <c r="E542" s="258" t="s">
        <v>562</v>
      </c>
      <c r="F542" s="259" t="s">
        <v>563</v>
      </c>
      <c r="G542" s="260" t="s">
        <v>142</v>
      </c>
      <c r="H542" s="261">
        <v>351.48000000000002</v>
      </c>
      <c r="I542" s="262"/>
      <c r="J542" s="263">
        <f>ROUND(I542*H542,2)</f>
        <v>0</v>
      </c>
      <c r="K542" s="259" t="s">
        <v>1</v>
      </c>
      <c r="L542" s="264"/>
      <c r="M542" s="265" t="s">
        <v>1</v>
      </c>
      <c r="N542" s="266" t="s">
        <v>41</v>
      </c>
      <c r="O542" s="90"/>
      <c r="P542" s="226">
        <f>O542*H542</f>
        <v>0</v>
      </c>
      <c r="Q542" s="226">
        <v>0.13800000000000001</v>
      </c>
      <c r="R542" s="226">
        <f>Q542*H542</f>
        <v>48.50424000000001</v>
      </c>
      <c r="S542" s="226">
        <v>0</v>
      </c>
      <c r="T542" s="227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228" t="s">
        <v>206</v>
      </c>
      <c r="AT542" s="228" t="s">
        <v>207</v>
      </c>
      <c r="AU542" s="228" t="s">
        <v>86</v>
      </c>
      <c r="AY542" s="16" t="s">
        <v>137</v>
      </c>
      <c r="BE542" s="229">
        <f>IF(N542="základní",J542,0)</f>
        <v>0</v>
      </c>
      <c r="BF542" s="229">
        <f>IF(N542="snížená",J542,0)</f>
        <v>0</v>
      </c>
      <c r="BG542" s="229">
        <f>IF(N542="zákl. přenesená",J542,0)</f>
        <v>0</v>
      </c>
      <c r="BH542" s="229">
        <f>IF(N542="sníž. přenesená",J542,0)</f>
        <v>0</v>
      </c>
      <c r="BI542" s="229">
        <f>IF(N542="nulová",J542,0)</f>
        <v>0</v>
      </c>
      <c r="BJ542" s="16" t="s">
        <v>84</v>
      </c>
      <c r="BK542" s="229">
        <f>ROUND(I542*H542,2)</f>
        <v>0</v>
      </c>
      <c r="BL542" s="16" t="s">
        <v>144</v>
      </c>
      <c r="BM542" s="228" t="s">
        <v>564</v>
      </c>
    </row>
    <row r="543" s="13" customFormat="1">
      <c r="A543" s="13"/>
      <c r="B543" s="235"/>
      <c r="C543" s="236"/>
      <c r="D543" s="237" t="s">
        <v>148</v>
      </c>
      <c r="E543" s="238" t="s">
        <v>1</v>
      </c>
      <c r="F543" s="239" t="s">
        <v>418</v>
      </c>
      <c r="G543" s="236"/>
      <c r="H543" s="238" t="s">
        <v>1</v>
      </c>
      <c r="I543" s="240"/>
      <c r="J543" s="236"/>
      <c r="K543" s="236"/>
      <c r="L543" s="241"/>
      <c r="M543" s="242"/>
      <c r="N543" s="243"/>
      <c r="O543" s="243"/>
      <c r="P543" s="243"/>
      <c r="Q543" s="243"/>
      <c r="R543" s="243"/>
      <c r="S543" s="243"/>
      <c r="T543" s="244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5" t="s">
        <v>148</v>
      </c>
      <c r="AU543" s="245" t="s">
        <v>86</v>
      </c>
      <c r="AV543" s="13" t="s">
        <v>84</v>
      </c>
      <c r="AW543" s="13" t="s">
        <v>32</v>
      </c>
      <c r="AX543" s="13" t="s">
        <v>76</v>
      </c>
      <c r="AY543" s="245" t="s">
        <v>137</v>
      </c>
    </row>
    <row r="544" s="13" customFormat="1">
      <c r="A544" s="13"/>
      <c r="B544" s="235"/>
      <c r="C544" s="236"/>
      <c r="D544" s="237" t="s">
        <v>148</v>
      </c>
      <c r="E544" s="238" t="s">
        <v>1</v>
      </c>
      <c r="F544" s="239" t="s">
        <v>150</v>
      </c>
      <c r="G544" s="236"/>
      <c r="H544" s="238" t="s">
        <v>1</v>
      </c>
      <c r="I544" s="240"/>
      <c r="J544" s="236"/>
      <c r="K544" s="236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148</v>
      </c>
      <c r="AU544" s="245" t="s">
        <v>86</v>
      </c>
      <c r="AV544" s="13" t="s">
        <v>84</v>
      </c>
      <c r="AW544" s="13" t="s">
        <v>32</v>
      </c>
      <c r="AX544" s="13" t="s">
        <v>76</v>
      </c>
      <c r="AY544" s="245" t="s">
        <v>137</v>
      </c>
    </row>
    <row r="545" s="13" customFormat="1">
      <c r="A545" s="13"/>
      <c r="B545" s="235"/>
      <c r="C545" s="236"/>
      <c r="D545" s="237" t="s">
        <v>148</v>
      </c>
      <c r="E545" s="238" t="s">
        <v>1</v>
      </c>
      <c r="F545" s="239" t="s">
        <v>565</v>
      </c>
      <c r="G545" s="236"/>
      <c r="H545" s="238" t="s">
        <v>1</v>
      </c>
      <c r="I545" s="240"/>
      <c r="J545" s="236"/>
      <c r="K545" s="236"/>
      <c r="L545" s="241"/>
      <c r="M545" s="242"/>
      <c r="N545" s="243"/>
      <c r="O545" s="243"/>
      <c r="P545" s="243"/>
      <c r="Q545" s="243"/>
      <c r="R545" s="243"/>
      <c r="S545" s="243"/>
      <c r="T545" s="24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5" t="s">
        <v>148</v>
      </c>
      <c r="AU545" s="245" t="s">
        <v>86</v>
      </c>
      <c r="AV545" s="13" t="s">
        <v>84</v>
      </c>
      <c r="AW545" s="13" t="s">
        <v>32</v>
      </c>
      <c r="AX545" s="13" t="s">
        <v>76</v>
      </c>
      <c r="AY545" s="245" t="s">
        <v>137</v>
      </c>
    </row>
    <row r="546" s="14" customFormat="1">
      <c r="A546" s="14"/>
      <c r="B546" s="246"/>
      <c r="C546" s="247"/>
      <c r="D546" s="237" t="s">
        <v>148</v>
      </c>
      <c r="E546" s="248" t="s">
        <v>1</v>
      </c>
      <c r="F546" s="249" t="s">
        <v>566</v>
      </c>
      <c r="G546" s="247"/>
      <c r="H546" s="250">
        <v>348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6" t="s">
        <v>148</v>
      </c>
      <c r="AU546" s="256" t="s">
        <v>86</v>
      </c>
      <c r="AV546" s="14" t="s">
        <v>86</v>
      </c>
      <c r="AW546" s="14" t="s">
        <v>32</v>
      </c>
      <c r="AX546" s="14" t="s">
        <v>76</v>
      </c>
      <c r="AY546" s="256" t="s">
        <v>137</v>
      </c>
    </row>
    <row r="547" s="14" customFormat="1">
      <c r="A547" s="14"/>
      <c r="B547" s="246"/>
      <c r="C547" s="247"/>
      <c r="D547" s="237" t="s">
        <v>148</v>
      </c>
      <c r="E547" s="247"/>
      <c r="F547" s="249" t="s">
        <v>567</v>
      </c>
      <c r="G547" s="247"/>
      <c r="H547" s="250">
        <v>351.48000000000002</v>
      </c>
      <c r="I547" s="251"/>
      <c r="J547" s="247"/>
      <c r="K547" s="247"/>
      <c r="L547" s="252"/>
      <c r="M547" s="253"/>
      <c r="N547" s="254"/>
      <c r="O547" s="254"/>
      <c r="P547" s="254"/>
      <c r="Q547" s="254"/>
      <c r="R547" s="254"/>
      <c r="S547" s="254"/>
      <c r="T547" s="25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6" t="s">
        <v>148</v>
      </c>
      <c r="AU547" s="256" t="s">
        <v>86</v>
      </c>
      <c r="AV547" s="14" t="s">
        <v>86</v>
      </c>
      <c r="AW547" s="14" t="s">
        <v>4</v>
      </c>
      <c r="AX547" s="14" t="s">
        <v>84</v>
      </c>
      <c r="AY547" s="256" t="s">
        <v>137</v>
      </c>
    </row>
    <row r="548" s="2" customFormat="1" ht="33" customHeight="1">
      <c r="A548" s="37"/>
      <c r="B548" s="38"/>
      <c r="C548" s="257" t="s">
        <v>568</v>
      </c>
      <c r="D548" s="257" t="s">
        <v>207</v>
      </c>
      <c r="E548" s="258" t="s">
        <v>569</v>
      </c>
      <c r="F548" s="259" t="s">
        <v>570</v>
      </c>
      <c r="G548" s="260" t="s">
        <v>142</v>
      </c>
      <c r="H548" s="261">
        <v>9.2699999999999996</v>
      </c>
      <c r="I548" s="262"/>
      <c r="J548" s="263">
        <f>ROUND(I548*H548,2)</f>
        <v>0</v>
      </c>
      <c r="K548" s="259" t="s">
        <v>1</v>
      </c>
      <c r="L548" s="264"/>
      <c r="M548" s="265" t="s">
        <v>1</v>
      </c>
      <c r="N548" s="266" t="s">
        <v>41</v>
      </c>
      <c r="O548" s="90"/>
      <c r="P548" s="226">
        <f>O548*H548</f>
        <v>0</v>
      </c>
      <c r="Q548" s="226">
        <v>0.14000000000000001</v>
      </c>
      <c r="R548" s="226">
        <f>Q548*H548</f>
        <v>1.2978000000000001</v>
      </c>
      <c r="S548" s="226">
        <v>0</v>
      </c>
      <c r="T548" s="227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228" t="s">
        <v>206</v>
      </c>
      <c r="AT548" s="228" t="s">
        <v>207</v>
      </c>
      <c r="AU548" s="228" t="s">
        <v>86</v>
      </c>
      <c r="AY548" s="16" t="s">
        <v>137</v>
      </c>
      <c r="BE548" s="229">
        <f>IF(N548="základní",J548,0)</f>
        <v>0</v>
      </c>
      <c r="BF548" s="229">
        <f>IF(N548="snížená",J548,0)</f>
        <v>0</v>
      </c>
      <c r="BG548" s="229">
        <f>IF(N548="zákl. přenesená",J548,0)</f>
        <v>0</v>
      </c>
      <c r="BH548" s="229">
        <f>IF(N548="sníž. přenesená",J548,0)</f>
        <v>0</v>
      </c>
      <c r="BI548" s="229">
        <f>IF(N548="nulová",J548,0)</f>
        <v>0</v>
      </c>
      <c r="BJ548" s="16" t="s">
        <v>84</v>
      </c>
      <c r="BK548" s="229">
        <f>ROUND(I548*H548,2)</f>
        <v>0</v>
      </c>
      <c r="BL548" s="16" t="s">
        <v>144</v>
      </c>
      <c r="BM548" s="228" t="s">
        <v>571</v>
      </c>
    </row>
    <row r="549" s="13" customFormat="1">
      <c r="A549" s="13"/>
      <c r="B549" s="235"/>
      <c r="C549" s="236"/>
      <c r="D549" s="237" t="s">
        <v>148</v>
      </c>
      <c r="E549" s="238" t="s">
        <v>1</v>
      </c>
      <c r="F549" s="239" t="s">
        <v>418</v>
      </c>
      <c r="G549" s="236"/>
      <c r="H549" s="238" t="s">
        <v>1</v>
      </c>
      <c r="I549" s="240"/>
      <c r="J549" s="236"/>
      <c r="K549" s="236"/>
      <c r="L549" s="241"/>
      <c r="M549" s="242"/>
      <c r="N549" s="243"/>
      <c r="O549" s="243"/>
      <c r="P549" s="243"/>
      <c r="Q549" s="243"/>
      <c r="R549" s="243"/>
      <c r="S549" s="243"/>
      <c r="T549" s="244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5" t="s">
        <v>148</v>
      </c>
      <c r="AU549" s="245" t="s">
        <v>86</v>
      </c>
      <c r="AV549" s="13" t="s">
        <v>84</v>
      </c>
      <c r="AW549" s="13" t="s">
        <v>32</v>
      </c>
      <c r="AX549" s="13" t="s">
        <v>76</v>
      </c>
      <c r="AY549" s="245" t="s">
        <v>137</v>
      </c>
    </row>
    <row r="550" s="13" customFormat="1">
      <c r="A550" s="13"/>
      <c r="B550" s="235"/>
      <c r="C550" s="236"/>
      <c r="D550" s="237" t="s">
        <v>148</v>
      </c>
      <c r="E550" s="238" t="s">
        <v>1</v>
      </c>
      <c r="F550" s="239" t="s">
        <v>150</v>
      </c>
      <c r="G550" s="236"/>
      <c r="H550" s="238" t="s">
        <v>1</v>
      </c>
      <c r="I550" s="240"/>
      <c r="J550" s="236"/>
      <c r="K550" s="236"/>
      <c r="L550" s="241"/>
      <c r="M550" s="242"/>
      <c r="N550" s="243"/>
      <c r="O550" s="243"/>
      <c r="P550" s="243"/>
      <c r="Q550" s="243"/>
      <c r="R550" s="243"/>
      <c r="S550" s="243"/>
      <c r="T550" s="24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45" t="s">
        <v>148</v>
      </c>
      <c r="AU550" s="245" t="s">
        <v>86</v>
      </c>
      <c r="AV550" s="13" t="s">
        <v>84</v>
      </c>
      <c r="AW550" s="13" t="s">
        <v>32</v>
      </c>
      <c r="AX550" s="13" t="s">
        <v>76</v>
      </c>
      <c r="AY550" s="245" t="s">
        <v>137</v>
      </c>
    </row>
    <row r="551" s="13" customFormat="1">
      <c r="A551" s="13"/>
      <c r="B551" s="235"/>
      <c r="C551" s="236"/>
      <c r="D551" s="237" t="s">
        <v>148</v>
      </c>
      <c r="E551" s="238" t="s">
        <v>1</v>
      </c>
      <c r="F551" s="239" t="s">
        <v>565</v>
      </c>
      <c r="G551" s="236"/>
      <c r="H551" s="238" t="s">
        <v>1</v>
      </c>
      <c r="I551" s="240"/>
      <c r="J551" s="236"/>
      <c r="K551" s="236"/>
      <c r="L551" s="241"/>
      <c r="M551" s="242"/>
      <c r="N551" s="243"/>
      <c r="O551" s="243"/>
      <c r="P551" s="243"/>
      <c r="Q551" s="243"/>
      <c r="R551" s="243"/>
      <c r="S551" s="243"/>
      <c r="T551" s="244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5" t="s">
        <v>148</v>
      </c>
      <c r="AU551" s="245" t="s">
        <v>86</v>
      </c>
      <c r="AV551" s="13" t="s">
        <v>84</v>
      </c>
      <c r="AW551" s="13" t="s">
        <v>32</v>
      </c>
      <c r="AX551" s="13" t="s">
        <v>76</v>
      </c>
      <c r="AY551" s="245" t="s">
        <v>137</v>
      </c>
    </row>
    <row r="552" s="14" customFormat="1">
      <c r="A552" s="14"/>
      <c r="B552" s="246"/>
      <c r="C552" s="247"/>
      <c r="D552" s="237" t="s">
        <v>148</v>
      </c>
      <c r="E552" s="248" t="s">
        <v>1</v>
      </c>
      <c r="F552" s="249" t="s">
        <v>572</v>
      </c>
      <c r="G552" s="247"/>
      <c r="H552" s="250">
        <v>9</v>
      </c>
      <c r="I552" s="251"/>
      <c r="J552" s="247"/>
      <c r="K552" s="247"/>
      <c r="L552" s="252"/>
      <c r="M552" s="253"/>
      <c r="N552" s="254"/>
      <c r="O552" s="254"/>
      <c r="P552" s="254"/>
      <c r="Q552" s="254"/>
      <c r="R552" s="254"/>
      <c r="S552" s="254"/>
      <c r="T552" s="255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6" t="s">
        <v>148</v>
      </c>
      <c r="AU552" s="256" t="s">
        <v>86</v>
      </c>
      <c r="AV552" s="14" t="s">
        <v>86</v>
      </c>
      <c r="AW552" s="14" t="s">
        <v>32</v>
      </c>
      <c r="AX552" s="14" t="s">
        <v>76</v>
      </c>
      <c r="AY552" s="256" t="s">
        <v>137</v>
      </c>
    </row>
    <row r="553" s="14" customFormat="1">
      <c r="A553" s="14"/>
      <c r="B553" s="246"/>
      <c r="C553" s="247"/>
      <c r="D553" s="237" t="s">
        <v>148</v>
      </c>
      <c r="E553" s="247"/>
      <c r="F553" s="249" t="s">
        <v>573</v>
      </c>
      <c r="G553" s="247"/>
      <c r="H553" s="250">
        <v>9.2699999999999996</v>
      </c>
      <c r="I553" s="251"/>
      <c r="J553" s="247"/>
      <c r="K553" s="247"/>
      <c r="L553" s="252"/>
      <c r="M553" s="253"/>
      <c r="N553" s="254"/>
      <c r="O553" s="254"/>
      <c r="P553" s="254"/>
      <c r="Q553" s="254"/>
      <c r="R553" s="254"/>
      <c r="S553" s="254"/>
      <c r="T553" s="255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6" t="s">
        <v>148</v>
      </c>
      <c r="AU553" s="256" t="s">
        <v>86</v>
      </c>
      <c r="AV553" s="14" t="s">
        <v>86</v>
      </c>
      <c r="AW553" s="14" t="s">
        <v>4</v>
      </c>
      <c r="AX553" s="14" t="s">
        <v>84</v>
      </c>
      <c r="AY553" s="256" t="s">
        <v>137</v>
      </c>
    </row>
    <row r="554" s="12" customFormat="1" ht="22.8" customHeight="1">
      <c r="A554" s="12"/>
      <c r="B554" s="201"/>
      <c r="C554" s="202"/>
      <c r="D554" s="203" t="s">
        <v>75</v>
      </c>
      <c r="E554" s="215" t="s">
        <v>192</v>
      </c>
      <c r="F554" s="215" t="s">
        <v>574</v>
      </c>
      <c r="G554" s="202"/>
      <c r="H554" s="202"/>
      <c r="I554" s="205"/>
      <c r="J554" s="216">
        <f>BK554</f>
        <v>0</v>
      </c>
      <c r="K554" s="202"/>
      <c r="L554" s="207"/>
      <c r="M554" s="208"/>
      <c r="N554" s="209"/>
      <c r="O554" s="209"/>
      <c r="P554" s="210">
        <f>P555+SUM(P556:P564)</f>
        <v>0</v>
      </c>
      <c r="Q554" s="209"/>
      <c r="R554" s="210">
        <f>R555+SUM(R556:R564)</f>
        <v>4.7963434399999993</v>
      </c>
      <c r="S554" s="209"/>
      <c r="T554" s="211">
        <f>T555+SUM(T556:T564)</f>
        <v>0</v>
      </c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R554" s="212" t="s">
        <v>84</v>
      </c>
      <c r="AT554" s="213" t="s">
        <v>75</v>
      </c>
      <c r="AU554" s="213" t="s">
        <v>84</v>
      </c>
      <c r="AY554" s="212" t="s">
        <v>137</v>
      </c>
      <c r="BK554" s="214">
        <f>BK555+SUM(BK556:BK564)</f>
        <v>0</v>
      </c>
    </row>
    <row r="555" s="2" customFormat="1" ht="33" customHeight="1">
      <c r="A555" s="37"/>
      <c r="B555" s="38"/>
      <c r="C555" s="217" t="s">
        <v>575</v>
      </c>
      <c r="D555" s="217" t="s">
        <v>139</v>
      </c>
      <c r="E555" s="218" t="s">
        <v>576</v>
      </c>
      <c r="F555" s="219" t="s">
        <v>577</v>
      </c>
      <c r="G555" s="220" t="s">
        <v>154</v>
      </c>
      <c r="H555" s="221">
        <v>2.0169999999999999</v>
      </c>
      <c r="I555" s="222"/>
      <c r="J555" s="223">
        <f>ROUND(I555*H555,2)</f>
        <v>0</v>
      </c>
      <c r="K555" s="219" t="s">
        <v>143</v>
      </c>
      <c r="L555" s="43"/>
      <c r="M555" s="224" t="s">
        <v>1</v>
      </c>
      <c r="N555" s="225" t="s">
        <v>41</v>
      </c>
      <c r="O555" s="90"/>
      <c r="P555" s="226">
        <f>O555*H555</f>
        <v>0</v>
      </c>
      <c r="Q555" s="226">
        <v>2.3010199999999998</v>
      </c>
      <c r="R555" s="226">
        <f>Q555*H555</f>
        <v>4.6411573399999995</v>
      </c>
      <c r="S555" s="226">
        <v>0</v>
      </c>
      <c r="T555" s="227">
        <f>S555*H555</f>
        <v>0</v>
      </c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R555" s="228" t="s">
        <v>144</v>
      </c>
      <c r="AT555" s="228" t="s">
        <v>139</v>
      </c>
      <c r="AU555" s="228" t="s">
        <v>86</v>
      </c>
      <c r="AY555" s="16" t="s">
        <v>137</v>
      </c>
      <c r="BE555" s="229">
        <f>IF(N555="základní",J555,0)</f>
        <v>0</v>
      </c>
      <c r="BF555" s="229">
        <f>IF(N555="snížená",J555,0)</f>
        <v>0</v>
      </c>
      <c r="BG555" s="229">
        <f>IF(N555="zákl. přenesená",J555,0)</f>
        <v>0</v>
      </c>
      <c r="BH555" s="229">
        <f>IF(N555="sníž. přenesená",J555,0)</f>
        <v>0</v>
      </c>
      <c r="BI555" s="229">
        <f>IF(N555="nulová",J555,0)</f>
        <v>0</v>
      </c>
      <c r="BJ555" s="16" t="s">
        <v>84</v>
      </c>
      <c r="BK555" s="229">
        <f>ROUND(I555*H555,2)</f>
        <v>0</v>
      </c>
      <c r="BL555" s="16" t="s">
        <v>144</v>
      </c>
      <c r="BM555" s="228" t="s">
        <v>578</v>
      </c>
    </row>
    <row r="556" s="2" customFormat="1">
      <c r="A556" s="37"/>
      <c r="B556" s="38"/>
      <c r="C556" s="39"/>
      <c r="D556" s="230" t="s">
        <v>146</v>
      </c>
      <c r="E556" s="39"/>
      <c r="F556" s="231" t="s">
        <v>579</v>
      </c>
      <c r="G556" s="39"/>
      <c r="H556" s="39"/>
      <c r="I556" s="232"/>
      <c r="J556" s="39"/>
      <c r="K556" s="39"/>
      <c r="L556" s="43"/>
      <c r="M556" s="233"/>
      <c r="N556" s="234"/>
      <c r="O556" s="90"/>
      <c r="P556" s="90"/>
      <c r="Q556" s="90"/>
      <c r="R556" s="90"/>
      <c r="S556" s="90"/>
      <c r="T556" s="91"/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T556" s="16" t="s">
        <v>146</v>
      </c>
      <c r="AU556" s="16" t="s">
        <v>86</v>
      </c>
    </row>
    <row r="557" s="13" customFormat="1">
      <c r="A557" s="13"/>
      <c r="B557" s="235"/>
      <c r="C557" s="236"/>
      <c r="D557" s="237" t="s">
        <v>148</v>
      </c>
      <c r="E557" s="238" t="s">
        <v>1</v>
      </c>
      <c r="F557" s="239" t="s">
        <v>580</v>
      </c>
      <c r="G557" s="236"/>
      <c r="H557" s="238" t="s">
        <v>1</v>
      </c>
      <c r="I557" s="240"/>
      <c r="J557" s="236"/>
      <c r="K557" s="236"/>
      <c r="L557" s="241"/>
      <c r="M557" s="242"/>
      <c r="N557" s="243"/>
      <c r="O557" s="243"/>
      <c r="P557" s="243"/>
      <c r="Q557" s="243"/>
      <c r="R557" s="243"/>
      <c r="S557" s="243"/>
      <c r="T557" s="244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5" t="s">
        <v>148</v>
      </c>
      <c r="AU557" s="245" t="s">
        <v>86</v>
      </c>
      <c r="AV557" s="13" t="s">
        <v>84</v>
      </c>
      <c r="AW557" s="13" t="s">
        <v>32</v>
      </c>
      <c r="AX557" s="13" t="s">
        <v>76</v>
      </c>
      <c r="AY557" s="245" t="s">
        <v>137</v>
      </c>
    </row>
    <row r="558" s="13" customFormat="1">
      <c r="A558" s="13"/>
      <c r="B558" s="235"/>
      <c r="C558" s="236"/>
      <c r="D558" s="237" t="s">
        <v>148</v>
      </c>
      <c r="E558" s="238" t="s">
        <v>1</v>
      </c>
      <c r="F558" s="239" t="s">
        <v>150</v>
      </c>
      <c r="G558" s="236"/>
      <c r="H558" s="238" t="s">
        <v>1</v>
      </c>
      <c r="I558" s="240"/>
      <c r="J558" s="236"/>
      <c r="K558" s="236"/>
      <c r="L558" s="241"/>
      <c r="M558" s="242"/>
      <c r="N558" s="243"/>
      <c r="O558" s="243"/>
      <c r="P558" s="243"/>
      <c r="Q558" s="243"/>
      <c r="R558" s="243"/>
      <c r="S558" s="243"/>
      <c r="T558" s="244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45" t="s">
        <v>148</v>
      </c>
      <c r="AU558" s="245" t="s">
        <v>86</v>
      </c>
      <c r="AV558" s="13" t="s">
        <v>84</v>
      </c>
      <c r="AW558" s="13" t="s">
        <v>32</v>
      </c>
      <c r="AX558" s="13" t="s">
        <v>76</v>
      </c>
      <c r="AY558" s="245" t="s">
        <v>137</v>
      </c>
    </row>
    <row r="559" s="13" customFormat="1">
      <c r="A559" s="13"/>
      <c r="B559" s="235"/>
      <c r="C559" s="236"/>
      <c r="D559" s="237" t="s">
        <v>148</v>
      </c>
      <c r="E559" s="238" t="s">
        <v>1</v>
      </c>
      <c r="F559" s="239" t="s">
        <v>581</v>
      </c>
      <c r="G559" s="236"/>
      <c r="H559" s="238" t="s">
        <v>1</v>
      </c>
      <c r="I559" s="240"/>
      <c r="J559" s="236"/>
      <c r="K559" s="236"/>
      <c r="L559" s="241"/>
      <c r="M559" s="242"/>
      <c r="N559" s="243"/>
      <c r="O559" s="243"/>
      <c r="P559" s="243"/>
      <c r="Q559" s="243"/>
      <c r="R559" s="243"/>
      <c r="S559" s="243"/>
      <c r="T559" s="244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5" t="s">
        <v>148</v>
      </c>
      <c r="AU559" s="245" t="s">
        <v>86</v>
      </c>
      <c r="AV559" s="13" t="s">
        <v>84</v>
      </c>
      <c r="AW559" s="13" t="s">
        <v>32</v>
      </c>
      <c r="AX559" s="13" t="s">
        <v>76</v>
      </c>
      <c r="AY559" s="245" t="s">
        <v>137</v>
      </c>
    </row>
    <row r="560" s="13" customFormat="1">
      <c r="A560" s="13"/>
      <c r="B560" s="235"/>
      <c r="C560" s="236"/>
      <c r="D560" s="237" t="s">
        <v>148</v>
      </c>
      <c r="E560" s="238" t="s">
        <v>1</v>
      </c>
      <c r="F560" s="239" t="s">
        <v>487</v>
      </c>
      <c r="G560" s="236"/>
      <c r="H560" s="238" t="s">
        <v>1</v>
      </c>
      <c r="I560" s="240"/>
      <c r="J560" s="236"/>
      <c r="K560" s="236"/>
      <c r="L560" s="241"/>
      <c r="M560" s="242"/>
      <c r="N560" s="243"/>
      <c r="O560" s="243"/>
      <c r="P560" s="243"/>
      <c r="Q560" s="243"/>
      <c r="R560" s="243"/>
      <c r="S560" s="243"/>
      <c r="T560" s="24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5" t="s">
        <v>148</v>
      </c>
      <c r="AU560" s="245" t="s">
        <v>86</v>
      </c>
      <c r="AV560" s="13" t="s">
        <v>84</v>
      </c>
      <c r="AW560" s="13" t="s">
        <v>32</v>
      </c>
      <c r="AX560" s="13" t="s">
        <v>76</v>
      </c>
      <c r="AY560" s="245" t="s">
        <v>137</v>
      </c>
    </row>
    <row r="561" s="14" customFormat="1">
      <c r="A561" s="14"/>
      <c r="B561" s="246"/>
      <c r="C561" s="247"/>
      <c r="D561" s="237" t="s">
        <v>148</v>
      </c>
      <c r="E561" s="248" t="s">
        <v>1</v>
      </c>
      <c r="F561" s="249" t="s">
        <v>582</v>
      </c>
      <c r="G561" s="247"/>
      <c r="H561" s="250">
        <v>0.79800000000000004</v>
      </c>
      <c r="I561" s="251"/>
      <c r="J561" s="247"/>
      <c r="K561" s="247"/>
      <c r="L561" s="252"/>
      <c r="M561" s="253"/>
      <c r="N561" s="254"/>
      <c r="O561" s="254"/>
      <c r="P561" s="254"/>
      <c r="Q561" s="254"/>
      <c r="R561" s="254"/>
      <c r="S561" s="254"/>
      <c r="T561" s="25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6" t="s">
        <v>148</v>
      </c>
      <c r="AU561" s="256" t="s">
        <v>86</v>
      </c>
      <c r="AV561" s="14" t="s">
        <v>86</v>
      </c>
      <c r="AW561" s="14" t="s">
        <v>32</v>
      </c>
      <c r="AX561" s="14" t="s">
        <v>76</v>
      </c>
      <c r="AY561" s="256" t="s">
        <v>137</v>
      </c>
    </row>
    <row r="562" s="13" customFormat="1">
      <c r="A562" s="13"/>
      <c r="B562" s="235"/>
      <c r="C562" s="236"/>
      <c r="D562" s="237" t="s">
        <v>148</v>
      </c>
      <c r="E562" s="238" t="s">
        <v>1</v>
      </c>
      <c r="F562" s="239" t="s">
        <v>172</v>
      </c>
      <c r="G562" s="236"/>
      <c r="H562" s="238" t="s">
        <v>1</v>
      </c>
      <c r="I562" s="240"/>
      <c r="J562" s="236"/>
      <c r="K562" s="236"/>
      <c r="L562" s="241"/>
      <c r="M562" s="242"/>
      <c r="N562" s="243"/>
      <c r="O562" s="243"/>
      <c r="P562" s="243"/>
      <c r="Q562" s="243"/>
      <c r="R562" s="243"/>
      <c r="S562" s="243"/>
      <c r="T562" s="244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5" t="s">
        <v>148</v>
      </c>
      <c r="AU562" s="245" t="s">
        <v>86</v>
      </c>
      <c r="AV562" s="13" t="s">
        <v>84</v>
      </c>
      <c r="AW562" s="13" t="s">
        <v>32</v>
      </c>
      <c r="AX562" s="13" t="s">
        <v>76</v>
      </c>
      <c r="AY562" s="245" t="s">
        <v>137</v>
      </c>
    </row>
    <row r="563" s="14" customFormat="1">
      <c r="A563" s="14"/>
      <c r="B563" s="246"/>
      <c r="C563" s="247"/>
      <c r="D563" s="237" t="s">
        <v>148</v>
      </c>
      <c r="E563" s="248" t="s">
        <v>1</v>
      </c>
      <c r="F563" s="249" t="s">
        <v>583</v>
      </c>
      <c r="G563" s="247"/>
      <c r="H563" s="250">
        <v>1.2190000000000001</v>
      </c>
      <c r="I563" s="251"/>
      <c r="J563" s="247"/>
      <c r="K563" s="247"/>
      <c r="L563" s="252"/>
      <c r="M563" s="253"/>
      <c r="N563" s="254"/>
      <c r="O563" s="254"/>
      <c r="P563" s="254"/>
      <c r="Q563" s="254"/>
      <c r="R563" s="254"/>
      <c r="S563" s="254"/>
      <c r="T563" s="25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6" t="s">
        <v>148</v>
      </c>
      <c r="AU563" s="256" t="s">
        <v>86</v>
      </c>
      <c r="AV563" s="14" t="s">
        <v>86</v>
      </c>
      <c r="AW563" s="14" t="s">
        <v>32</v>
      </c>
      <c r="AX563" s="14" t="s">
        <v>76</v>
      </c>
      <c r="AY563" s="256" t="s">
        <v>137</v>
      </c>
    </row>
    <row r="564" s="12" customFormat="1" ht="20.88" customHeight="1">
      <c r="A564" s="12"/>
      <c r="B564" s="201"/>
      <c r="C564" s="202"/>
      <c r="D564" s="203" t="s">
        <v>75</v>
      </c>
      <c r="E564" s="215" t="s">
        <v>584</v>
      </c>
      <c r="F564" s="215" t="s">
        <v>585</v>
      </c>
      <c r="G564" s="202"/>
      <c r="H564" s="202"/>
      <c r="I564" s="205"/>
      <c r="J564" s="216">
        <f>BK564</f>
        <v>0</v>
      </c>
      <c r="K564" s="202"/>
      <c r="L564" s="207"/>
      <c r="M564" s="208"/>
      <c r="N564" s="209"/>
      <c r="O564" s="209"/>
      <c r="P564" s="210">
        <f>SUM(P565:P578)</f>
        <v>0</v>
      </c>
      <c r="Q564" s="209"/>
      <c r="R564" s="210">
        <f>SUM(R565:R578)</f>
        <v>0.15518610000000002</v>
      </c>
      <c r="S564" s="209"/>
      <c r="T564" s="211">
        <f>SUM(T565:T578)</f>
        <v>0</v>
      </c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R564" s="212" t="s">
        <v>84</v>
      </c>
      <c r="AT564" s="213" t="s">
        <v>75</v>
      </c>
      <c r="AU564" s="213" t="s">
        <v>86</v>
      </c>
      <c r="AY564" s="212" t="s">
        <v>137</v>
      </c>
      <c r="BK564" s="214">
        <f>SUM(BK565:BK578)</f>
        <v>0</v>
      </c>
    </row>
    <row r="565" s="2" customFormat="1" ht="24.15" customHeight="1">
      <c r="A565" s="37"/>
      <c r="B565" s="38"/>
      <c r="C565" s="217" t="s">
        <v>584</v>
      </c>
      <c r="D565" s="217" t="s">
        <v>139</v>
      </c>
      <c r="E565" s="218" t="s">
        <v>586</v>
      </c>
      <c r="F565" s="219" t="s">
        <v>587</v>
      </c>
      <c r="G565" s="220" t="s">
        <v>142</v>
      </c>
      <c r="H565" s="221">
        <v>2.0350000000000001</v>
      </c>
      <c r="I565" s="222"/>
      <c r="J565" s="223">
        <f>ROUND(I565*H565,2)</f>
        <v>0</v>
      </c>
      <c r="K565" s="219" t="s">
        <v>143</v>
      </c>
      <c r="L565" s="43"/>
      <c r="M565" s="224" t="s">
        <v>1</v>
      </c>
      <c r="N565" s="225" t="s">
        <v>41</v>
      </c>
      <c r="O565" s="90"/>
      <c r="P565" s="226">
        <f>O565*H565</f>
        <v>0</v>
      </c>
      <c r="Q565" s="226">
        <v>0.0037699999999999999</v>
      </c>
      <c r="R565" s="226">
        <f>Q565*H565</f>
        <v>0.0076719500000000003</v>
      </c>
      <c r="S565" s="226">
        <v>0</v>
      </c>
      <c r="T565" s="227">
        <f>S565*H565</f>
        <v>0</v>
      </c>
      <c r="U565" s="37"/>
      <c r="V565" s="37"/>
      <c r="W565" s="37"/>
      <c r="X565" s="37"/>
      <c r="Y565" s="37"/>
      <c r="Z565" s="37"/>
      <c r="AA565" s="37"/>
      <c r="AB565" s="37"/>
      <c r="AC565" s="37"/>
      <c r="AD565" s="37"/>
      <c r="AE565" s="37"/>
      <c r="AR565" s="228" t="s">
        <v>144</v>
      </c>
      <c r="AT565" s="228" t="s">
        <v>139</v>
      </c>
      <c r="AU565" s="228" t="s">
        <v>161</v>
      </c>
      <c r="AY565" s="16" t="s">
        <v>137</v>
      </c>
      <c r="BE565" s="229">
        <f>IF(N565="základní",J565,0)</f>
        <v>0</v>
      </c>
      <c r="BF565" s="229">
        <f>IF(N565="snížená",J565,0)</f>
        <v>0</v>
      </c>
      <c r="BG565" s="229">
        <f>IF(N565="zákl. přenesená",J565,0)</f>
        <v>0</v>
      </c>
      <c r="BH565" s="229">
        <f>IF(N565="sníž. přenesená",J565,0)</f>
        <v>0</v>
      </c>
      <c r="BI565" s="229">
        <f>IF(N565="nulová",J565,0)</f>
        <v>0</v>
      </c>
      <c r="BJ565" s="16" t="s">
        <v>84</v>
      </c>
      <c r="BK565" s="229">
        <f>ROUND(I565*H565,2)</f>
        <v>0</v>
      </c>
      <c r="BL565" s="16" t="s">
        <v>144</v>
      </c>
      <c r="BM565" s="228" t="s">
        <v>588</v>
      </c>
    </row>
    <row r="566" s="2" customFormat="1">
      <c r="A566" s="37"/>
      <c r="B566" s="38"/>
      <c r="C566" s="39"/>
      <c r="D566" s="230" t="s">
        <v>146</v>
      </c>
      <c r="E566" s="39"/>
      <c r="F566" s="231" t="s">
        <v>589</v>
      </c>
      <c r="G566" s="39"/>
      <c r="H566" s="39"/>
      <c r="I566" s="232"/>
      <c r="J566" s="39"/>
      <c r="K566" s="39"/>
      <c r="L566" s="43"/>
      <c r="M566" s="233"/>
      <c r="N566" s="234"/>
      <c r="O566" s="90"/>
      <c r="P566" s="90"/>
      <c r="Q566" s="90"/>
      <c r="R566" s="90"/>
      <c r="S566" s="90"/>
      <c r="T566" s="91"/>
      <c r="U566" s="37"/>
      <c r="V566" s="37"/>
      <c r="W566" s="37"/>
      <c r="X566" s="37"/>
      <c r="Y566" s="37"/>
      <c r="Z566" s="37"/>
      <c r="AA566" s="37"/>
      <c r="AB566" s="37"/>
      <c r="AC566" s="37"/>
      <c r="AD566" s="37"/>
      <c r="AE566" s="37"/>
      <c r="AT566" s="16" t="s">
        <v>146</v>
      </c>
      <c r="AU566" s="16" t="s">
        <v>161</v>
      </c>
    </row>
    <row r="567" s="13" customFormat="1">
      <c r="A567" s="13"/>
      <c r="B567" s="235"/>
      <c r="C567" s="236"/>
      <c r="D567" s="237" t="s">
        <v>148</v>
      </c>
      <c r="E567" s="238" t="s">
        <v>1</v>
      </c>
      <c r="F567" s="239" t="s">
        <v>580</v>
      </c>
      <c r="G567" s="236"/>
      <c r="H567" s="238" t="s">
        <v>1</v>
      </c>
      <c r="I567" s="240"/>
      <c r="J567" s="236"/>
      <c r="K567" s="236"/>
      <c r="L567" s="241"/>
      <c r="M567" s="242"/>
      <c r="N567" s="243"/>
      <c r="O567" s="243"/>
      <c r="P567" s="243"/>
      <c r="Q567" s="243"/>
      <c r="R567" s="243"/>
      <c r="S567" s="243"/>
      <c r="T567" s="24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45" t="s">
        <v>148</v>
      </c>
      <c r="AU567" s="245" t="s">
        <v>161</v>
      </c>
      <c r="AV567" s="13" t="s">
        <v>84</v>
      </c>
      <c r="AW567" s="13" t="s">
        <v>32</v>
      </c>
      <c r="AX567" s="13" t="s">
        <v>76</v>
      </c>
      <c r="AY567" s="245" t="s">
        <v>137</v>
      </c>
    </row>
    <row r="568" s="13" customFormat="1">
      <c r="A568" s="13"/>
      <c r="B568" s="235"/>
      <c r="C568" s="236"/>
      <c r="D568" s="237" t="s">
        <v>148</v>
      </c>
      <c r="E568" s="238" t="s">
        <v>1</v>
      </c>
      <c r="F568" s="239" t="s">
        <v>150</v>
      </c>
      <c r="G568" s="236"/>
      <c r="H568" s="238" t="s">
        <v>1</v>
      </c>
      <c r="I568" s="240"/>
      <c r="J568" s="236"/>
      <c r="K568" s="236"/>
      <c r="L568" s="241"/>
      <c r="M568" s="242"/>
      <c r="N568" s="243"/>
      <c r="O568" s="243"/>
      <c r="P568" s="243"/>
      <c r="Q568" s="243"/>
      <c r="R568" s="243"/>
      <c r="S568" s="243"/>
      <c r="T568" s="244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5" t="s">
        <v>148</v>
      </c>
      <c r="AU568" s="245" t="s">
        <v>161</v>
      </c>
      <c r="AV568" s="13" t="s">
        <v>84</v>
      </c>
      <c r="AW568" s="13" t="s">
        <v>32</v>
      </c>
      <c r="AX568" s="13" t="s">
        <v>76</v>
      </c>
      <c r="AY568" s="245" t="s">
        <v>137</v>
      </c>
    </row>
    <row r="569" s="13" customFormat="1">
      <c r="A569" s="13"/>
      <c r="B569" s="235"/>
      <c r="C569" s="236"/>
      <c r="D569" s="237" t="s">
        <v>148</v>
      </c>
      <c r="E569" s="238" t="s">
        <v>1</v>
      </c>
      <c r="F569" s="239" t="s">
        <v>590</v>
      </c>
      <c r="G569" s="236"/>
      <c r="H569" s="238" t="s">
        <v>1</v>
      </c>
      <c r="I569" s="240"/>
      <c r="J569" s="236"/>
      <c r="K569" s="236"/>
      <c r="L569" s="241"/>
      <c r="M569" s="242"/>
      <c r="N569" s="243"/>
      <c r="O569" s="243"/>
      <c r="P569" s="243"/>
      <c r="Q569" s="243"/>
      <c r="R569" s="243"/>
      <c r="S569" s="243"/>
      <c r="T569" s="244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5" t="s">
        <v>148</v>
      </c>
      <c r="AU569" s="245" t="s">
        <v>161</v>
      </c>
      <c r="AV569" s="13" t="s">
        <v>84</v>
      </c>
      <c r="AW569" s="13" t="s">
        <v>32</v>
      </c>
      <c r="AX569" s="13" t="s">
        <v>76</v>
      </c>
      <c r="AY569" s="245" t="s">
        <v>137</v>
      </c>
    </row>
    <row r="570" s="14" customFormat="1">
      <c r="A570" s="14"/>
      <c r="B570" s="246"/>
      <c r="C570" s="247"/>
      <c r="D570" s="237" t="s">
        <v>148</v>
      </c>
      <c r="E570" s="248" t="s">
        <v>1</v>
      </c>
      <c r="F570" s="249" t="s">
        <v>591</v>
      </c>
      <c r="G570" s="247"/>
      <c r="H570" s="250">
        <v>2.0350000000000001</v>
      </c>
      <c r="I570" s="251"/>
      <c r="J570" s="247"/>
      <c r="K570" s="247"/>
      <c r="L570" s="252"/>
      <c r="M570" s="253"/>
      <c r="N570" s="254"/>
      <c r="O570" s="254"/>
      <c r="P570" s="254"/>
      <c r="Q570" s="254"/>
      <c r="R570" s="254"/>
      <c r="S570" s="254"/>
      <c r="T570" s="25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6" t="s">
        <v>148</v>
      </c>
      <c r="AU570" s="256" t="s">
        <v>161</v>
      </c>
      <c r="AV570" s="14" t="s">
        <v>86</v>
      </c>
      <c r="AW570" s="14" t="s">
        <v>32</v>
      </c>
      <c r="AX570" s="14" t="s">
        <v>76</v>
      </c>
      <c r="AY570" s="256" t="s">
        <v>137</v>
      </c>
    </row>
    <row r="571" s="2" customFormat="1" ht="24.15" customHeight="1">
      <c r="A571" s="37"/>
      <c r="B571" s="38"/>
      <c r="C571" s="217" t="s">
        <v>592</v>
      </c>
      <c r="D571" s="217" t="s">
        <v>139</v>
      </c>
      <c r="E571" s="218" t="s">
        <v>593</v>
      </c>
      <c r="F571" s="219" t="s">
        <v>594</v>
      </c>
      <c r="G571" s="220" t="s">
        <v>142</v>
      </c>
      <c r="H571" s="221">
        <v>10.515000000000001</v>
      </c>
      <c r="I571" s="222"/>
      <c r="J571" s="223">
        <f>ROUND(I571*H571,2)</f>
        <v>0</v>
      </c>
      <c r="K571" s="219" t="s">
        <v>143</v>
      </c>
      <c r="L571" s="43"/>
      <c r="M571" s="224" t="s">
        <v>1</v>
      </c>
      <c r="N571" s="225" t="s">
        <v>41</v>
      </c>
      <c r="O571" s="90"/>
      <c r="P571" s="226">
        <f>O571*H571</f>
        <v>0</v>
      </c>
      <c r="Q571" s="226">
        <v>0.0026900000000000001</v>
      </c>
      <c r="R571" s="226">
        <f>Q571*H571</f>
        <v>0.028285350000000004</v>
      </c>
      <c r="S571" s="226">
        <v>0</v>
      </c>
      <c r="T571" s="227">
        <f>S571*H571</f>
        <v>0</v>
      </c>
      <c r="U571" s="37"/>
      <c r="V571" s="37"/>
      <c r="W571" s="37"/>
      <c r="X571" s="37"/>
      <c r="Y571" s="37"/>
      <c r="Z571" s="37"/>
      <c r="AA571" s="37"/>
      <c r="AB571" s="37"/>
      <c r="AC571" s="37"/>
      <c r="AD571" s="37"/>
      <c r="AE571" s="37"/>
      <c r="AR571" s="228" t="s">
        <v>144</v>
      </c>
      <c r="AT571" s="228" t="s">
        <v>139</v>
      </c>
      <c r="AU571" s="228" t="s">
        <v>161</v>
      </c>
      <c r="AY571" s="16" t="s">
        <v>137</v>
      </c>
      <c r="BE571" s="229">
        <f>IF(N571="základní",J571,0)</f>
        <v>0</v>
      </c>
      <c r="BF571" s="229">
        <f>IF(N571="snížená",J571,0)</f>
        <v>0</v>
      </c>
      <c r="BG571" s="229">
        <f>IF(N571="zákl. přenesená",J571,0)</f>
        <v>0</v>
      </c>
      <c r="BH571" s="229">
        <f>IF(N571="sníž. přenesená",J571,0)</f>
        <v>0</v>
      </c>
      <c r="BI571" s="229">
        <f>IF(N571="nulová",J571,0)</f>
        <v>0</v>
      </c>
      <c r="BJ571" s="16" t="s">
        <v>84</v>
      </c>
      <c r="BK571" s="229">
        <f>ROUND(I571*H571,2)</f>
        <v>0</v>
      </c>
      <c r="BL571" s="16" t="s">
        <v>144</v>
      </c>
      <c r="BM571" s="228" t="s">
        <v>595</v>
      </c>
    </row>
    <row r="572" s="2" customFormat="1">
      <c r="A572" s="37"/>
      <c r="B572" s="38"/>
      <c r="C572" s="39"/>
      <c r="D572" s="230" t="s">
        <v>146</v>
      </c>
      <c r="E572" s="39"/>
      <c r="F572" s="231" t="s">
        <v>596</v>
      </c>
      <c r="G572" s="39"/>
      <c r="H572" s="39"/>
      <c r="I572" s="232"/>
      <c r="J572" s="39"/>
      <c r="K572" s="39"/>
      <c r="L572" s="43"/>
      <c r="M572" s="233"/>
      <c r="N572" s="234"/>
      <c r="O572" s="90"/>
      <c r="P572" s="90"/>
      <c r="Q572" s="90"/>
      <c r="R572" s="90"/>
      <c r="S572" s="90"/>
      <c r="T572" s="91"/>
      <c r="U572" s="37"/>
      <c r="V572" s="37"/>
      <c r="W572" s="37"/>
      <c r="X572" s="37"/>
      <c r="Y572" s="37"/>
      <c r="Z572" s="37"/>
      <c r="AA572" s="37"/>
      <c r="AB572" s="37"/>
      <c r="AC572" s="37"/>
      <c r="AD572" s="37"/>
      <c r="AE572" s="37"/>
      <c r="AT572" s="16" t="s">
        <v>146</v>
      </c>
      <c r="AU572" s="16" t="s">
        <v>161</v>
      </c>
    </row>
    <row r="573" s="13" customFormat="1">
      <c r="A573" s="13"/>
      <c r="B573" s="235"/>
      <c r="C573" s="236"/>
      <c r="D573" s="237" t="s">
        <v>148</v>
      </c>
      <c r="E573" s="238" t="s">
        <v>1</v>
      </c>
      <c r="F573" s="239" t="s">
        <v>580</v>
      </c>
      <c r="G573" s="236"/>
      <c r="H573" s="238" t="s">
        <v>1</v>
      </c>
      <c r="I573" s="240"/>
      <c r="J573" s="236"/>
      <c r="K573" s="236"/>
      <c r="L573" s="241"/>
      <c r="M573" s="242"/>
      <c r="N573" s="243"/>
      <c r="O573" s="243"/>
      <c r="P573" s="243"/>
      <c r="Q573" s="243"/>
      <c r="R573" s="243"/>
      <c r="S573" s="243"/>
      <c r="T573" s="244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5" t="s">
        <v>148</v>
      </c>
      <c r="AU573" s="245" t="s">
        <v>161</v>
      </c>
      <c r="AV573" s="13" t="s">
        <v>84</v>
      </c>
      <c r="AW573" s="13" t="s">
        <v>32</v>
      </c>
      <c r="AX573" s="13" t="s">
        <v>76</v>
      </c>
      <c r="AY573" s="245" t="s">
        <v>137</v>
      </c>
    </row>
    <row r="574" s="13" customFormat="1">
      <c r="A574" s="13"/>
      <c r="B574" s="235"/>
      <c r="C574" s="236"/>
      <c r="D574" s="237" t="s">
        <v>148</v>
      </c>
      <c r="E574" s="238" t="s">
        <v>1</v>
      </c>
      <c r="F574" s="239" t="s">
        <v>150</v>
      </c>
      <c r="G574" s="236"/>
      <c r="H574" s="238" t="s">
        <v>1</v>
      </c>
      <c r="I574" s="240"/>
      <c r="J574" s="236"/>
      <c r="K574" s="236"/>
      <c r="L574" s="241"/>
      <c r="M574" s="242"/>
      <c r="N574" s="243"/>
      <c r="O574" s="243"/>
      <c r="P574" s="243"/>
      <c r="Q574" s="243"/>
      <c r="R574" s="243"/>
      <c r="S574" s="243"/>
      <c r="T574" s="244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5" t="s">
        <v>148</v>
      </c>
      <c r="AU574" s="245" t="s">
        <v>161</v>
      </c>
      <c r="AV574" s="13" t="s">
        <v>84</v>
      </c>
      <c r="AW574" s="13" t="s">
        <v>32</v>
      </c>
      <c r="AX574" s="13" t="s">
        <v>76</v>
      </c>
      <c r="AY574" s="245" t="s">
        <v>137</v>
      </c>
    </row>
    <row r="575" s="13" customFormat="1">
      <c r="A575" s="13"/>
      <c r="B575" s="235"/>
      <c r="C575" s="236"/>
      <c r="D575" s="237" t="s">
        <v>148</v>
      </c>
      <c r="E575" s="238" t="s">
        <v>1</v>
      </c>
      <c r="F575" s="239" t="s">
        <v>590</v>
      </c>
      <c r="G575" s="236"/>
      <c r="H575" s="238" t="s">
        <v>1</v>
      </c>
      <c r="I575" s="240"/>
      <c r="J575" s="236"/>
      <c r="K575" s="236"/>
      <c r="L575" s="241"/>
      <c r="M575" s="242"/>
      <c r="N575" s="243"/>
      <c r="O575" s="243"/>
      <c r="P575" s="243"/>
      <c r="Q575" s="243"/>
      <c r="R575" s="243"/>
      <c r="S575" s="243"/>
      <c r="T575" s="244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5" t="s">
        <v>148</v>
      </c>
      <c r="AU575" s="245" t="s">
        <v>161</v>
      </c>
      <c r="AV575" s="13" t="s">
        <v>84</v>
      </c>
      <c r="AW575" s="13" t="s">
        <v>32</v>
      </c>
      <c r="AX575" s="13" t="s">
        <v>76</v>
      </c>
      <c r="AY575" s="245" t="s">
        <v>137</v>
      </c>
    </row>
    <row r="576" s="14" customFormat="1">
      <c r="A576" s="14"/>
      <c r="B576" s="246"/>
      <c r="C576" s="247"/>
      <c r="D576" s="237" t="s">
        <v>148</v>
      </c>
      <c r="E576" s="248" t="s">
        <v>1</v>
      </c>
      <c r="F576" s="249" t="s">
        <v>597</v>
      </c>
      <c r="G576" s="247"/>
      <c r="H576" s="250">
        <v>10.515000000000001</v>
      </c>
      <c r="I576" s="251"/>
      <c r="J576" s="247"/>
      <c r="K576" s="247"/>
      <c r="L576" s="252"/>
      <c r="M576" s="253"/>
      <c r="N576" s="254"/>
      <c r="O576" s="254"/>
      <c r="P576" s="254"/>
      <c r="Q576" s="254"/>
      <c r="R576" s="254"/>
      <c r="S576" s="254"/>
      <c r="T576" s="255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56" t="s">
        <v>148</v>
      </c>
      <c r="AU576" s="256" t="s">
        <v>161</v>
      </c>
      <c r="AV576" s="14" t="s">
        <v>86</v>
      </c>
      <c r="AW576" s="14" t="s">
        <v>32</v>
      </c>
      <c r="AX576" s="14" t="s">
        <v>76</v>
      </c>
      <c r="AY576" s="256" t="s">
        <v>137</v>
      </c>
    </row>
    <row r="577" s="2" customFormat="1" ht="33" customHeight="1">
      <c r="A577" s="37"/>
      <c r="B577" s="38"/>
      <c r="C577" s="257" t="s">
        <v>598</v>
      </c>
      <c r="D577" s="257" t="s">
        <v>207</v>
      </c>
      <c r="E577" s="258" t="s">
        <v>599</v>
      </c>
      <c r="F577" s="259" t="s">
        <v>600</v>
      </c>
      <c r="G577" s="260" t="s">
        <v>142</v>
      </c>
      <c r="H577" s="261">
        <v>15.688000000000001</v>
      </c>
      <c r="I577" s="262"/>
      <c r="J577" s="263">
        <f>ROUND(I577*H577,2)</f>
        <v>0</v>
      </c>
      <c r="K577" s="259" t="s">
        <v>143</v>
      </c>
      <c r="L577" s="264"/>
      <c r="M577" s="265" t="s">
        <v>1</v>
      </c>
      <c r="N577" s="266" t="s">
        <v>41</v>
      </c>
      <c r="O577" s="90"/>
      <c r="P577" s="226">
        <f>O577*H577</f>
        <v>0</v>
      </c>
      <c r="Q577" s="226">
        <v>0.0076</v>
      </c>
      <c r="R577" s="226">
        <f>Q577*H577</f>
        <v>0.11922880000000001</v>
      </c>
      <c r="S577" s="226">
        <v>0</v>
      </c>
      <c r="T577" s="227">
        <f>S577*H577</f>
        <v>0</v>
      </c>
      <c r="U577" s="37"/>
      <c r="V577" s="37"/>
      <c r="W577" s="37"/>
      <c r="X577" s="37"/>
      <c r="Y577" s="37"/>
      <c r="Z577" s="37"/>
      <c r="AA577" s="37"/>
      <c r="AB577" s="37"/>
      <c r="AC577" s="37"/>
      <c r="AD577" s="37"/>
      <c r="AE577" s="37"/>
      <c r="AR577" s="228" t="s">
        <v>206</v>
      </c>
      <c r="AT577" s="228" t="s">
        <v>207</v>
      </c>
      <c r="AU577" s="228" t="s">
        <v>161</v>
      </c>
      <c r="AY577" s="16" t="s">
        <v>137</v>
      </c>
      <c r="BE577" s="229">
        <f>IF(N577="základní",J577,0)</f>
        <v>0</v>
      </c>
      <c r="BF577" s="229">
        <f>IF(N577="snížená",J577,0)</f>
        <v>0</v>
      </c>
      <c r="BG577" s="229">
        <f>IF(N577="zákl. přenesená",J577,0)</f>
        <v>0</v>
      </c>
      <c r="BH577" s="229">
        <f>IF(N577="sníž. přenesená",J577,0)</f>
        <v>0</v>
      </c>
      <c r="BI577" s="229">
        <f>IF(N577="nulová",J577,0)</f>
        <v>0</v>
      </c>
      <c r="BJ577" s="16" t="s">
        <v>84</v>
      </c>
      <c r="BK577" s="229">
        <f>ROUND(I577*H577,2)</f>
        <v>0</v>
      </c>
      <c r="BL577" s="16" t="s">
        <v>144</v>
      </c>
      <c r="BM577" s="228" t="s">
        <v>601</v>
      </c>
    </row>
    <row r="578" s="14" customFormat="1">
      <c r="A578" s="14"/>
      <c r="B578" s="246"/>
      <c r="C578" s="247"/>
      <c r="D578" s="237" t="s">
        <v>148</v>
      </c>
      <c r="E578" s="247"/>
      <c r="F578" s="249" t="s">
        <v>602</v>
      </c>
      <c r="G578" s="247"/>
      <c r="H578" s="250">
        <v>15.688000000000001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6" t="s">
        <v>148</v>
      </c>
      <c r="AU578" s="256" t="s">
        <v>161</v>
      </c>
      <c r="AV578" s="14" t="s">
        <v>86</v>
      </c>
      <c r="AW578" s="14" t="s">
        <v>4</v>
      </c>
      <c r="AX578" s="14" t="s">
        <v>84</v>
      </c>
      <c r="AY578" s="256" t="s">
        <v>137</v>
      </c>
    </row>
    <row r="579" s="12" customFormat="1" ht="22.8" customHeight="1">
      <c r="A579" s="12"/>
      <c r="B579" s="201"/>
      <c r="C579" s="202"/>
      <c r="D579" s="203" t="s">
        <v>75</v>
      </c>
      <c r="E579" s="215" t="s">
        <v>206</v>
      </c>
      <c r="F579" s="215" t="s">
        <v>603</v>
      </c>
      <c r="G579" s="202"/>
      <c r="H579" s="202"/>
      <c r="I579" s="205"/>
      <c r="J579" s="216">
        <f>BK579</f>
        <v>0</v>
      </c>
      <c r="K579" s="202"/>
      <c r="L579" s="207"/>
      <c r="M579" s="208"/>
      <c r="N579" s="209"/>
      <c r="O579" s="209"/>
      <c r="P579" s="210">
        <f>SUM(P580:P601)</f>
        <v>0</v>
      </c>
      <c r="Q579" s="209"/>
      <c r="R579" s="210">
        <f>SUM(R580:R601)</f>
        <v>14.767695</v>
      </c>
      <c r="S579" s="209"/>
      <c r="T579" s="211">
        <f>SUM(T580:T601)</f>
        <v>0</v>
      </c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R579" s="212" t="s">
        <v>84</v>
      </c>
      <c r="AT579" s="213" t="s">
        <v>75</v>
      </c>
      <c r="AU579" s="213" t="s">
        <v>84</v>
      </c>
      <c r="AY579" s="212" t="s">
        <v>137</v>
      </c>
      <c r="BK579" s="214">
        <f>SUM(BK580:BK601)</f>
        <v>0</v>
      </c>
    </row>
    <row r="580" s="2" customFormat="1" ht="33" customHeight="1">
      <c r="A580" s="37"/>
      <c r="B580" s="38"/>
      <c r="C580" s="217" t="s">
        <v>604</v>
      </c>
      <c r="D580" s="217" t="s">
        <v>139</v>
      </c>
      <c r="E580" s="218" t="s">
        <v>605</v>
      </c>
      <c r="F580" s="219" t="s">
        <v>606</v>
      </c>
      <c r="G580" s="220" t="s">
        <v>154</v>
      </c>
      <c r="H580" s="221">
        <v>4.5</v>
      </c>
      <c r="I580" s="222"/>
      <c r="J580" s="223">
        <f>ROUND(I580*H580,2)</f>
        <v>0</v>
      </c>
      <c r="K580" s="219" t="s">
        <v>143</v>
      </c>
      <c r="L580" s="43"/>
      <c r="M580" s="224" t="s">
        <v>1</v>
      </c>
      <c r="N580" s="225" t="s">
        <v>41</v>
      </c>
      <c r="O580" s="90"/>
      <c r="P580" s="226">
        <f>O580*H580</f>
        <v>0</v>
      </c>
      <c r="Q580" s="226">
        <v>0</v>
      </c>
      <c r="R580" s="226">
        <f>Q580*H580</f>
        <v>0</v>
      </c>
      <c r="S580" s="226">
        <v>0</v>
      </c>
      <c r="T580" s="227">
        <f>S580*H580</f>
        <v>0</v>
      </c>
      <c r="U580" s="37"/>
      <c r="V580" s="37"/>
      <c r="W580" s="37"/>
      <c r="X580" s="37"/>
      <c r="Y580" s="37"/>
      <c r="Z580" s="37"/>
      <c r="AA580" s="37"/>
      <c r="AB580" s="37"/>
      <c r="AC580" s="37"/>
      <c r="AD580" s="37"/>
      <c r="AE580" s="37"/>
      <c r="AR580" s="228" t="s">
        <v>144</v>
      </c>
      <c r="AT580" s="228" t="s">
        <v>139</v>
      </c>
      <c r="AU580" s="228" t="s">
        <v>86</v>
      </c>
      <c r="AY580" s="16" t="s">
        <v>137</v>
      </c>
      <c r="BE580" s="229">
        <f>IF(N580="základní",J580,0)</f>
        <v>0</v>
      </c>
      <c r="BF580" s="229">
        <f>IF(N580="snížená",J580,0)</f>
        <v>0</v>
      </c>
      <c r="BG580" s="229">
        <f>IF(N580="zákl. přenesená",J580,0)</f>
        <v>0</v>
      </c>
      <c r="BH580" s="229">
        <f>IF(N580="sníž. přenesená",J580,0)</f>
        <v>0</v>
      </c>
      <c r="BI580" s="229">
        <f>IF(N580="nulová",J580,0)</f>
        <v>0</v>
      </c>
      <c r="BJ580" s="16" t="s">
        <v>84</v>
      </c>
      <c r="BK580" s="229">
        <f>ROUND(I580*H580,2)</f>
        <v>0</v>
      </c>
      <c r="BL580" s="16" t="s">
        <v>144</v>
      </c>
      <c r="BM580" s="228" t="s">
        <v>607</v>
      </c>
    </row>
    <row r="581" s="2" customFormat="1">
      <c r="A581" s="37"/>
      <c r="B581" s="38"/>
      <c r="C581" s="39"/>
      <c r="D581" s="230" t="s">
        <v>146</v>
      </c>
      <c r="E581" s="39"/>
      <c r="F581" s="231" t="s">
        <v>608</v>
      </c>
      <c r="G581" s="39"/>
      <c r="H581" s="39"/>
      <c r="I581" s="232"/>
      <c r="J581" s="39"/>
      <c r="K581" s="39"/>
      <c r="L581" s="43"/>
      <c r="M581" s="233"/>
      <c r="N581" s="234"/>
      <c r="O581" s="90"/>
      <c r="P581" s="90"/>
      <c r="Q581" s="90"/>
      <c r="R581" s="90"/>
      <c r="S581" s="90"/>
      <c r="T581" s="91"/>
      <c r="U581" s="37"/>
      <c r="V581" s="37"/>
      <c r="W581" s="37"/>
      <c r="X581" s="37"/>
      <c r="Y581" s="37"/>
      <c r="Z581" s="37"/>
      <c r="AA581" s="37"/>
      <c r="AB581" s="37"/>
      <c r="AC581" s="37"/>
      <c r="AD581" s="37"/>
      <c r="AE581" s="37"/>
      <c r="AT581" s="16" t="s">
        <v>146</v>
      </c>
      <c r="AU581" s="16" t="s">
        <v>86</v>
      </c>
    </row>
    <row r="582" s="2" customFormat="1">
      <c r="A582" s="37"/>
      <c r="B582" s="38"/>
      <c r="C582" s="39"/>
      <c r="D582" s="237" t="s">
        <v>219</v>
      </c>
      <c r="E582" s="39"/>
      <c r="F582" s="267" t="s">
        <v>609</v>
      </c>
      <c r="G582" s="39"/>
      <c r="H582" s="39"/>
      <c r="I582" s="232"/>
      <c r="J582" s="39"/>
      <c r="K582" s="39"/>
      <c r="L582" s="43"/>
      <c r="M582" s="233"/>
      <c r="N582" s="234"/>
      <c r="O582" s="90"/>
      <c r="P582" s="90"/>
      <c r="Q582" s="90"/>
      <c r="R582" s="90"/>
      <c r="S582" s="90"/>
      <c r="T582" s="91"/>
      <c r="U582" s="37"/>
      <c r="V582" s="37"/>
      <c r="W582" s="37"/>
      <c r="X582" s="37"/>
      <c r="Y582" s="37"/>
      <c r="Z582" s="37"/>
      <c r="AA582" s="37"/>
      <c r="AB582" s="37"/>
      <c r="AC582" s="37"/>
      <c r="AD582" s="37"/>
      <c r="AE582" s="37"/>
      <c r="AT582" s="16" t="s">
        <v>219</v>
      </c>
      <c r="AU582" s="16" t="s">
        <v>86</v>
      </c>
    </row>
    <row r="583" s="13" customFormat="1">
      <c r="A583" s="13"/>
      <c r="B583" s="235"/>
      <c r="C583" s="236"/>
      <c r="D583" s="237" t="s">
        <v>148</v>
      </c>
      <c r="E583" s="238" t="s">
        <v>1</v>
      </c>
      <c r="F583" s="239" t="s">
        <v>418</v>
      </c>
      <c r="G583" s="236"/>
      <c r="H583" s="238" t="s">
        <v>1</v>
      </c>
      <c r="I583" s="240"/>
      <c r="J583" s="236"/>
      <c r="K583" s="236"/>
      <c r="L583" s="241"/>
      <c r="M583" s="242"/>
      <c r="N583" s="243"/>
      <c r="O583" s="243"/>
      <c r="P583" s="243"/>
      <c r="Q583" s="243"/>
      <c r="R583" s="243"/>
      <c r="S583" s="243"/>
      <c r="T583" s="244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45" t="s">
        <v>148</v>
      </c>
      <c r="AU583" s="245" t="s">
        <v>86</v>
      </c>
      <c r="AV583" s="13" t="s">
        <v>84</v>
      </c>
      <c r="AW583" s="13" t="s">
        <v>32</v>
      </c>
      <c r="AX583" s="13" t="s">
        <v>76</v>
      </c>
      <c r="AY583" s="245" t="s">
        <v>137</v>
      </c>
    </row>
    <row r="584" s="13" customFormat="1">
      <c r="A584" s="13"/>
      <c r="B584" s="235"/>
      <c r="C584" s="236"/>
      <c r="D584" s="237" t="s">
        <v>148</v>
      </c>
      <c r="E584" s="238" t="s">
        <v>1</v>
      </c>
      <c r="F584" s="239" t="s">
        <v>150</v>
      </c>
      <c r="G584" s="236"/>
      <c r="H584" s="238" t="s">
        <v>1</v>
      </c>
      <c r="I584" s="240"/>
      <c r="J584" s="236"/>
      <c r="K584" s="236"/>
      <c r="L584" s="241"/>
      <c r="M584" s="242"/>
      <c r="N584" s="243"/>
      <c r="O584" s="243"/>
      <c r="P584" s="243"/>
      <c r="Q584" s="243"/>
      <c r="R584" s="243"/>
      <c r="S584" s="243"/>
      <c r="T584" s="24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5" t="s">
        <v>148</v>
      </c>
      <c r="AU584" s="245" t="s">
        <v>86</v>
      </c>
      <c r="AV584" s="13" t="s">
        <v>84</v>
      </c>
      <c r="AW584" s="13" t="s">
        <v>32</v>
      </c>
      <c r="AX584" s="13" t="s">
        <v>76</v>
      </c>
      <c r="AY584" s="245" t="s">
        <v>137</v>
      </c>
    </row>
    <row r="585" s="13" customFormat="1">
      <c r="A585" s="13"/>
      <c r="B585" s="235"/>
      <c r="C585" s="236"/>
      <c r="D585" s="237" t="s">
        <v>148</v>
      </c>
      <c r="E585" s="238" t="s">
        <v>1</v>
      </c>
      <c r="F585" s="239" t="s">
        <v>610</v>
      </c>
      <c r="G585" s="236"/>
      <c r="H585" s="238" t="s">
        <v>1</v>
      </c>
      <c r="I585" s="240"/>
      <c r="J585" s="236"/>
      <c r="K585" s="236"/>
      <c r="L585" s="241"/>
      <c r="M585" s="242"/>
      <c r="N585" s="243"/>
      <c r="O585" s="243"/>
      <c r="P585" s="243"/>
      <c r="Q585" s="243"/>
      <c r="R585" s="243"/>
      <c r="S585" s="243"/>
      <c r="T585" s="244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45" t="s">
        <v>148</v>
      </c>
      <c r="AU585" s="245" t="s">
        <v>86</v>
      </c>
      <c r="AV585" s="13" t="s">
        <v>84</v>
      </c>
      <c r="AW585" s="13" t="s">
        <v>32</v>
      </c>
      <c r="AX585" s="13" t="s">
        <v>76</v>
      </c>
      <c r="AY585" s="245" t="s">
        <v>137</v>
      </c>
    </row>
    <row r="586" s="13" customFormat="1">
      <c r="A586" s="13"/>
      <c r="B586" s="235"/>
      <c r="C586" s="236"/>
      <c r="D586" s="237" t="s">
        <v>148</v>
      </c>
      <c r="E586" s="238" t="s">
        <v>1</v>
      </c>
      <c r="F586" s="239" t="s">
        <v>611</v>
      </c>
      <c r="G586" s="236"/>
      <c r="H586" s="238" t="s">
        <v>1</v>
      </c>
      <c r="I586" s="240"/>
      <c r="J586" s="236"/>
      <c r="K586" s="236"/>
      <c r="L586" s="241"/>
      <c r="M586" s="242"/>
      <c r="N586" s="243"/>
      <c r="O586" s="243"/>
      <c r="P586" s="243"/>
      <c r="Q586" s="243"/>
      <c r="R586" s="243"/>
      <c r="S586" s="243"/>
      <c r="T586" s="244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5" t="s">
        <v>148</v>
      </c>
      <c r="AU586" s="245" t="s">
        <v>86</v>
      </c>
      <c r="AV586" s="13" t="s">
        <v>84</v>
      </c>
      <c r="AW586" s="13" t="s">
        <v>32</v>
      </c>
      <c r="AX586" s="13" t="s">
        <v>76</v>
      </c>
      <c r="AY586" s="245" t="s">
        <v>137</v>
      </c>
    </row>
    <row r="587" s="14" customFormat="1">
      <c r="A587" s="14"/>
      <c r="B587" s="246"/>
      <c r="C587" s="247"/>
      <c r="D587" s="237" t="s">
        <v>148</v>
      </c>
      <c r="E587" s="248" t="s">
        <v>1</v>
      </c>
      <c r="F587" s="249" t="s">
        <v>179</v>
      </c>
      <c r="G587" s="247"/>
      <c r="H587" s="250">
        <v>4.5</v>
      </c>
      <c r="I587" s="251"/>
      <c r="J587" s="247"/>
      <c r="K587" s="247"/>
      <c r="L587" s="252"/>
      <c r="M587" s="253"/>
      <c r="N587" s="254"/>
      <c r="O587" s="254"/>
      <c r="P587" s="254"/>
      <c r="Q587" s="254"/>
      <c r="R587" s="254"/>
      <c r="S587" s="254"/>
      <c r="T587" s="25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6" t="s">
        <v>148</v>
      </c>
      <c r="AU587" s="256" t="s">
        <v>86</v>
      </c>
      <c r="AV587" s="14" t="s">
        <v>86</v>
      </c>
      <c r="AW587" s="14" t="s">
        <v>32</v>
      </c>
      <c r="AX587" s="14" t="s">
        <v>76</v>
      </c>
      <c r="AY587" s="256" t="s">
        <v>137</v>
      </c>
    </row>
    <row r="588" s="2" customFormat="1" ht="24.15" customHeight="1">
      <c r="A588" s="37"/>
      <c r="B588" s="38"/>
      <c r="C588" s="217" t="s">
        <v>612</v>
      </c>
      <c r="D588" s="217" t="s">
        <v>139</v>
      </c>
      <c r="E588" s="218" t="s">
        <v>613</v>
      </c>
      <c r="F588" s="219" t="s">
        <v>614</v>
      </c>
      <c r="G588" s="220" t="s">
        <v>268</v>
      </c>
      <c r="H588" s="221">
        <v>7</v>
      </c>
      <c r="I588" s="222"/>
      <c r="J588" s="223">
        <f>ROUND(I588*H588,2)</f>
        <v>0</v>
      </c>
      <c r="K588" s="219" t="s">
        <v>1</v>
      </c>
      <c r="L588" s="43"/>
      <c r="M588" s="224" t="s">
        <v>1</v>
      </c>
      <c r="N588" s="225" t="s">
        <v>41</v>
      </c>
      <c r="O588" s="90"/>
      <c r="P588" s="226">
        <f>O588*H588</f>
        <v>0</v>
      </c>
      <c r="Q588" s="226">
        <v>0.34089999999999998</v>
      </c>
      <c r="R588" s="226">
        <f>Q588*H588</f>
        <v>2.3862999999999999</v>
      </c>
      <c r="S588" s="226">
        <v>0</v>
      </c>
      <c r="T588" s="227">
        <f>S588*H588</f>
        <v>0</v>
      </c>
      <c r="U588" s="37"/>
      <c r="V588" s="37"/>
      <c r="W588" s="37"/>
      <c r="X588" s="37"/>
      <c r="Y588" s="37"/>
      <c r="Z588" s="37"/>
      <c r="AA588" s="37"/>
      <c r="AB588" s="37"/>
      <c r="AC588" s="37"/>
      <c r="AD588" s="37"/>
      <c r="AE588" s="37"/>
      <c r="AR588" s="228" t="s">
        <v>144</v>
      </c>
      <c r="AT588" s="228" t="s">
        <v>139</v>
      </c>
      <c r="AU588" s="228" t="s">
        <v>86</v>
      </c>
      <c r="AY588" s="16" t="s">
        <v>137</v>
      </c>
      <c r="BE588" s="229">
        <f>IF(N588="základní",J588,0)</f>
        <v>0</v>
      </c>
      <c r="BF588" s="229">
        <f>IF(N588="snížená",J588,0)</f>
        <v>0</v>
      </c>
      <c r="BG588" s="229">
        <f>IF(N588="zákl. přenesená",J588,0)</f>
        <v>0</v>
      </c>
      <c r="BH588" s="229">
        <f>IF(N588="sníž. přenesená",J588,0)</f>
        <v>0</v>
      </c>
      <c r="BI588" s="229">
        <f>IF(N588="nulová",J588,0)</f>
        <v>0</v>
      </c>
      <c r="BJ588" s="16" t="s">
        <v>84</v>
      </c>
      <c r="BK588" s="229">
        <f>ROUND(I588*H588,2)</f>
        <v>0</v>
      </c>
      <c r="BL588" s="16" t="s">
        <v>144</v>
      </c>
      <c r="BM588" s="228" t="s">
        <v>615</v>
      </c>
    </row>
    <row r="589" s="13" customFormat="1">
      <c r="A589" s="13"/>
      <c r="B589" s="235"/>
      <c r="C589" s="236"/>
      <c r="D589" s="237" t="s">
        <v>148</v>
      </c>
      <c r="E589" s="238" t="s">
        <v>1</v>
      </c>
      <c r="F589" s="239" t="s">
        <v>616</v>
      </c>
      <c r="G589" s="236"/>
      <c r="H589" s="238" t="s">
        <v>1</v>
      </c>
      <c r="I589" s="240"/>
      <c r="J589" s="236"/>
      <c r="K589" s="236"/>
      <c r="L589" s="241"/>
      <c r="M589" s="242"/>
      <c r="N589" s="243"/>
      <c r="O589" s="243"/>
      <c r="P589" s="243"/>
      <c r="Q589" s="243"/>
      <c r="R589" s="243"/>
      <c r="S589" s="243"/>
      <c r="T589" s="244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45" t="s">
        <v>148</v>
      </c>
      <c r="AU589" s="245" t="s">
        <v>86</v>
      </c>
      <c r="AV589" s="13" t="s">
        <v>84</v>
      </c>
      <c r="AW589" s="13" t="s">
        <v>32</v>
      </c>
      <c r="AX589" s="13" t="s">
        <v>76</v>
      </c>
      <c r="AY589" s="245" t="s">
        <v>137</v>
      </c>
    </row>
    <row r="590" s="13" customFormat="1">
      <c r="A590" s="13"/>
      <c r="B590" s="235"/>
      <c r="C590" s="236"/>
      <c r="D590" s="237" t="s">
        <v>148</v>
      </c>
      <c r="E590" s="238" t="s">
        <v>1</v>
      </c>
      <c r="F590" s="239" t="s">
        <v>150</v>
      </c>
      <c r="G590" s="236"/>
      <c r="H590" s="238" t="s">
        <v>1</v>
      </c>
      <c r="I590" s="240"/>
      <c r="J590" s="236"/>
      <c r="K590" s="236"/>
      <c r="L590" s="241"/>
      <c r="M590" s="242"/>
      <c r="N590" s="243"/>
      <c r="O590" s="243"/>
      <c r="P590" s="243"/>
      <c r="Q590" s="243"/>
      <c r="R590" s="243"/>
      <c r="S590" s="243"/>
      <c r="T590" s="244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5" t="s">
        <v>148</v>
      </c>
      <c r="AU590" s="245" t="s">
        <v>86</v>
      </c>
      <c r="AV590" s="13" t="s">
        <v>84</v>
      </c>
      <c r="AW590" s="13" t="s">
        <v>32</v>
      </c>
      <c r="AX590" s="13" t="s">
        <v>76</v>
      </c>
      <c r="AY590" s="245" t="s">
        <v>137</v>
      </c>
    </row>
    <row r="591" s="14" customFormat="1">
      <c r="A591" s="14"/>
      <c r="B591" s="246"/>
      <c r="C591" s="247"/>
      <c r="D591" s="237" t="s">
        <v>148</v>
      </c>
      <c r="E591" s="248" t="s">
        <v>1</v>
      </c>
      <c r="F591" s="249" t="s">
        <v>199</v>
      </c>
      <c r="G591" s="247"/>
      <c r="H591" s="250">
        <v>7</v>
      </c>
      <c r="I591" s="251"/>
      <c r="J591" s="247"/>
      <c r="K591" s="247"/>
      <c r="L591" s="252"/>
      <c r="M591" s="253"/>
      <c r="N591" s="254"/>
      <c r="O591" s="254"/>
      <c r="P591" s="254"/>
      <c r="Q591" s="254"/>
      <c r="R591" s="254"/>
      <c r="S591" s="254"/>
      <c r="T591" s="255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6" t="s">
        <v>148</v>
      </c>
      <c r="AU591" s="256" t="s">
        <v>86</v>
      </c>
      <c r="AV591" s="14" t="s">
        <v>86</v>
      </c>
      <c r="AW591" s="14" t="s">
        <v>32</v>
      </c>
      <c r="AX591" s="14" t="s">
        <v>76</v>
      </c>
      <c r="AY591" s="256" t="s">
        <v>137</v>
      </c>
    </row>
    <row r="592" s="2" customFormat="1" ht="37.8" customHeight="1">
      <c r="A592" s="37"/>
      <c r="B592" s="38"/>
      <c r="C592" s="257" t="s">
        <v>617</v>
      </c>
      <c r="D592" s="257" t="s">
        <v>207</v>
      </c>
      <c r="E592" s="258" t="s">
        <v>618</v>
      </c>
      <c r="F592" s="259" t="s">
        <v>619</v>
      </c>
      <c r="G592" s="260" t="s">
        <v>268</v>
      </c>
      <c r="H592" s="261">
        <v>7</v>
      </c>
      <c r="I592" s="262"/>
      <c r="J592" s="263">
        <f>ROUND(I592*H592,2)</f>
        <v>0</v>
      </c>
      <c r="K592" s="259" t="s">
        <v>1</v>
      </c>
      <c r="L592" s="264"/>
      <c r="M592" s="265" t="s">
        <v>1</v>
      </c>
      <c r="N592" s="266" t="s">
        <v>41</v>
      </c>
      <c r="O592" s="90"/>
      <c r="P592" s="226">
        <f>O592*H592</f>
        <v>0</v>
      </c>
      <c r="Q592" s="226">
        <v>0.37</v>
      </c>
      <c r="R592" s="226">
        <f>Q592*H592</f>
        <v>2.5899999999999999</v>
      </c>
      <c r="S592" s="226">
        <v>0</v>
      </c>
      <c r="T592" s="227">
        <f>S592*H592</f>
        <v>0</v>
      </c>
      <c r="U592" s="37"/>
      <c r="V592" s="37"/>
      <c r="W592" s="37"/>
      <c r="X592" s="37"/>
      <c r="Y592" s="37"/>
      <c r="Z592" s="37"/>
      <c r="AA592" s="37"/>
      <c r="AB592" s="37"/>
      <c r="AC592" s="37"/>
      <c r="AD592" s="37"/>
      <c r="AE592" s="37"/>
      <c r="AR592" s="228" t="s">
        <v>206</v>
      </c>
      <c r="AT592" s="228" t="s">
        <v>207</v>
      </c>
      <c r="AU592" s="228" t="s">
        <v>86</v>
      </c>
      <c r="AY592" s="16" t="s">
        <v>137</v>
      </c>
      <c r="BE592" s="229">
        <f>IF(N592="základní",J592,0)</f>
        <v>0</v>
      </c>
      <c r="BF592" s="229">
        <f>IF(N592="snížená",J592,0)</f>
        <v>0</v>
      </c>
      <c r="BG592" s="229">
        <f>IF(N592="zákl. přenesená",J592,0)</f>
        <v>0</v>
      </c>
      <c r="BH592" s="229">
        <f>IF(N592="sníž. přenesená",J592,0)</f>
        <v>0</v>
      </c>
      <c r="BI592" s="229">
        <f>IF(N592="nulová",J592,0)</f>
        <v>0</v>
      </c>
      <c r="BJ592" s="16" t="s">
        <v>84</v>
      </c>
      <c r="BK592" s="229">
        <f>ROUND(I592*H592,2)</f>
        <v>0</v>
      </c>
      <c r="BL592" s="16" t="s">
        <v>144</v>
      </c>
      <c r="BM592" s="228" t="s">
        <v>620</v>
      </c>
    </row>
    <row r="593" s="2" customFormat="1" ht="33" customHeight="1">
      <c r="A593" s="37"/>
      <c r="B593" s="38"/>
      <c r="C593" s="217" t="s">
        <v>621</v>
      </c>
      <c r="D593" s="217" t="s">
        <v>139</v>
      </c>
      <c r="E593" s="218" t="s">
        <v>622</v>
      </c>
      <c r="F593" s="219" t="s">
        <v>623</v>
      </c>
      <c r="G593" s="220" t="s">
        <v>280</v>
      </c>
      <c r="H593" s="221">
        <v>38.299999999999997</v>
      </c>
      <c r="I593" s="222"/>
      <c r="J593" s="223">
        <f>ROUND(I593*H593,2)</f>
        <v>0</v>
      </c>
      <c r="K593" s="219" t="s">
        <v>143</v>
      </c>
      <c r="L593" s="43"/>
      <c r="M593" s="224" t="s">
        <v>1</v>
      </c>
      <c r="N593" s="225" t="s">
        <v>41</v>
      </c>
      <c r="O593" s="90"/>
      <c r="P593" s="226">
        <f>O593*H593</f>
        <v>0</v>
      </c>
      <c r="Q593" s="226">
        <v>0.25564999999999999</v>
      </c>
      <c r="R593" s="226">
        <f>Q593*H593</f>
        <v>9.7913949999999996</v>
      </c>
      <c r="S593" s="226">
        <v>0</v>
      </c>
      <c r="T593" s="227">
        <f>S593*H593</f>
        <v>0</v>
      </c>
      <c r="U593" s="37"/>
      <c r="V593" s="37"/>
      <c r="W593" s="37"/>
      <c r="X593" s="37"/>
      <c r="Y593" s="37"/>
      <c r="Z593" s="37"/>
      <c r="AA593" s="37"/>
      <c r="AB593" s="37"/>
      <c r="AC593" s="37"/>
      <c r="AD593" s="37"/>
      <c r="AE593" s="37"/>
      <c r="AR593" s="228" t="s">
        <v>144</v>
      </c>
      <c r="AT593" s="228" t="s">
        <v>139</v>
      </c>
      <c r="AU593" s="228" t="s">
        <v>86</v>
      </c>
      <c r="AY593" s="16" t="s">
        <v>137</v>
      </c>
      <c r="BE593" s="229">
        <f>IF(N593="základní",J593,0)</f>
        <v>0</v>
      </c>
      <c r="BF593" s="229">
        <f>IF(N593="snížená",J593,0)</f>
        <v>0</v>
      </c>
      <c r="BG593" s="229">
        <f>IF(N593="zákl. přenesená",J593,0)</f>
        <v>0</v>
      </c>
      <c r="BH593" s="229">
        <f>IF(N593="sníž. přenesená",J593,0)</f>
        <v>0</v>
      </c>
      <c r="BI593" s="229">
        <f>IF(N593="nulová",J593,0)</f>
        <v>0</v>
      </c>
      <c r="BJ593" s="16" t="s">
        <v>84</v>
      </c>
      <c r="BK593" s="229">
        <f>ROUND(I593*H593,2)</f>
        <v>0</v>
      </c>
      <c r="BL593" s="16" t="s">
        <v>144</v>
      </c>
      <c r="BM593" s="228" t="s">
        <v>624</v>
      </c>
    </row>
    <row r="594" s="2" customFormat="1">
      <c r="A594" s="37"/>
      <c r="B594" s="38"/>
      <c r="C594" s="39"/>
      <c r="D594" s="230" t="s">
        <v>146</v>
      </c>
      <c r="E594" s="39"/>
      <c r="F594" s="231" t="s">
        <v>625</v>
      </c>
      <c r="G594" s="39"/>
      <c r="H594" s="39"/>
      <c r="I594" s="232"/>
      <c r="J594" s="39"/>
      <c r="K594" s="39"/>
      <c r="L594" s="43"/>
      <c r="M594" s="233"/>
      <c r="N594" s="234"/>
      <c r="O594" s="90"/>
      <c r="P594" s="90"/>
      <c r="Q594" s="90"/>
      <c r="R594" s="90"/>
      <c r="S594" s="90"/>
      <c r="T594" s="91"/>
      <c r="U594" s="37"/>
      <c r="V594" s="37"/>
      <c r="W594" s="37"/>
      <c r="X594" s="37"/>
      <c r="Y594" s="37"/>
      <c r="Z594" s="37"/>
      <c r="AA594" s="37"/>
      <c r="AB594" s="37"/>
      <c r="AC594" s="37"/>
      <c r="AD594" s="37"/>
      <c r="AE594" s="37"/>
      <c r="AT594" s="16" t="s">
        <v>146</v>
      </c>
      <c r="AU594" s="16" t="s">
        <v>86</v>
      </c>
    </row>
    <row r="595" s="13" customFormat="1">
      <c r="A595" s="13"/>
      <c r="B595" s="235"/>
      <c r="C595" s="236"/>
      <c r="D595" s="237" t="s">
        <v>148</v>
      </c>
      <c r="E595" s="238" t="s">
        <v>1</v>
      </c>
      <c r="F595" s="239" t="s">
        <v>436</v>
      </c>
      <c r="G595" s="236"/>
      <c r="H595" s="238" t="s">
        <v>1</v>
      </c>
      <c r="I595" s="240"/>
      <c r="J595" s="236"/>
      <c r="K595" s="236"/>
      <c r="L595" s="241"/>
      <c r="M595" s="242"/>
      <c r="N595" s="243"/>
      <c r="O595" s="243"/>
      <c r="P595" s="243"/>
      <c r="Q595" s="243"/>
      <c r="R595" s="243"/>
      <c r="S595" s="243"/>
      <c r="T595" s="244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5" t="s">
        <v>148</v>
      </c>
      <c r="AU595" s="245" t="s">
        <v>86</v>
      </c>
      <c r="AV595" s="13" t="s">
        <v>84</v>
      </c>
      <c r="AW595" s="13" t="s">
        <v>32</v>
      </c>
      <c r="AX595" s="13" t="s">
        <v>76</v>
      </c>
      <c r="AY595" s="245" t="s">
        <v>137</v>
      </c>
    </row>
    <row r="596" s="13" customFormat="1">
      <c r="A596" s="13"/>
      <c r="B596" s="235"/>
      <c r="C596" s="236"/>
      <c r="D596" s="237" t="s">
        <v>148</v>
      </c>
      <c r="E596" s="238" t="s">
        <v>1</v>
      </c>
      <c r="F596" s="239" t="s">
        <v>150</v>
      </c>
      <c r="G596" s="236"/>
      <c r="H596" s="238" t="s">
        <v>1</v>
      </c>
      <c r="I596" s="240"/>
      <c r="J596" s="236"/>
      <c r="K596" s="236"/>
      <c r="L596" s="241"/>
      <c r="M596" s="242"/>
      <c r="N596" s="243"/>
      <c r="O596" s="243"/>
      <c r="P596" s="243"/>
      <c r="Q596" s="243"/>
      <c r="R596" s="243"/>
      <c r="S596" s="243"/>
      <c r="T596" s="244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5" t="s">
        <v>148</v>
      </c>
      <c r="AU596" s="245" t="s">
        <v>86</v>
      </c>
      <c r="AV596" s="13" t="s">
        <v>84</v>
      </c>
      <c r="AW596" s="13" t="s">
        <v>32</v>
      </c>
      <c r="AX596" s="13" t="s">
        <v>76</v>
      </c>
      <c r="AY596" s="245" t="s">
        <v>137</v>
      </c>
    </row>
    <row r="597" s="13" customFormat="1">
      <c r="A597" s="13"/>
      <c r="B597" s="235"/>
      <c r="C597" s="236"/>
      <c r="D597" s="237" t="s">
        <v>148</v>
      </c>
      <c r="E597" s="238" t="s">
        <v>1</v>
      </c>
      <c r="F597" s="239" t="s">
        <v>626</v>
      </c>
      <c r="G597" s="236"/>
      <c r="H597" s="238" t="s">
        <v>1</v>
      </c>
      <c r="I597" s="240"/>
      <c r="J597" s="236"/>
      <c r="K597" s="236"/>
      <c r="L597" s="241"/>
      <c r="M597" s="242"/>
      <c r="N597" s="243"/>
      <c r="O597" s="243"/>
      <c r="P597" s="243"/>
      <c r="Q597" s="243"/>
      <c r="R597" s="243"/>
      <c r="S597" s="243"/>
      <c r="T597" s="244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5" t="s">
        <v>148</v>
      </c>
      <c r="AU597" s="245" t="s">
        <v>86</v>
      </c>
      <c r="AV597" s="13" t="s">
        <v>84</v>
      </c>
      <c r="AW597" s="13" t="s">
        <v>32</v>
      </c>
      <c r="AX597" s="13" t="s">
        <v>76</v>
      </c>
      <c r="AY597" s="245" t="s">
        <v>137</v>
      </c>
    </row>
    <row r="598" s="13" customFormat="1">
      <c r="A598" s="13"/>
      <c r="B598" s="235"/>
      <c r="C598" s="236"/>
      <c r="D598" s="237" t="s">
        <v>148</v>
      </c>
      <c r="E598" s="238" t="s">
        <v>1</v>
      </c>
      <c r="F598" s="239" t="s">
        <v>627</v>
      </c>
      <c r="G598" s="236"/>
      <c r="H598" s="238" t="s">
        <v>1</v>
      </c>
      <c r="I598" s="240"/>
      <c r="J598" s="236"/>
      <c r="K598" s="236"/>
      <c r="L598" s="241"/>
      <c r="M598" s="242"/>
      <c r="N598" s="243"/>
      <c r="O598" s="243"/>
      <c r="P598" s="243"/>
      <c r="Q598" s="243"/>
      <c r="R598" s="243"/>
      <c r="S598" s="243"/>
      <c r="T598" s="244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5" t="s">
        <v>148</v>
      </c>
      <c r="AU598" s="245" t="s">
        <v>86</v>
      </c>
      <c r="AV598" s="13" t="s">
        <v>84</v>
      </c>
      <c r="AW598" s="13" t="s">
        <v>32</v>
      </c>
      <c r="AX598" s="13" t="s">
        <v>76</v>
      </c>
      <c r="AY598" s="245" t="s">
        <v>137</v>
      </c>
    </row>
    <row r="599" s="13" customFormat="1">
      <c r="A599" s="13"/>
      <c r="B599" s="235"/>
      <c r="C599" s="236"/>
      <c r="D599" s="237" t="s">
        <v>148</v>
      </c>
      <c r="E599" s="238" t="s">
        <v>1</v>
      </c>
      <c r="F599" s="239" t="s">
        <v>628</v>
      </c>
      <c r="G599" s="236"/>
      <c r="H599" s="238" t="s">
        <v>1</v>
      </c>
      <c r="I599" s="240"/>
      <c r="J599" s="236"/>
      <c r="K599" s="236"/>
      <c r="L599" s="241"/>
      <c r="M599" s="242"/>
      <c r="N599" s="243"/>
      <c r="O599" s="243"/>
      <c r="P599" s="243"/>
      <c r="Q599" s="243"/>
      <c r="R599" s="243"/>
      <c r="S599" s="243"/>
      <c r="T599" s="24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5" t="s">
        <v>148</v>
      </c>
      <c r="AU599" s="245" t="s">
        <v>86</v>
      </c>
      <c r="AV599" s="13" t="s">
        <v>84</v>
      </c>
      <c r="AW599" s="13" t="s">
        <v>32</v>
      </c>
      <c r="AX599" s="13" t="s">
        <v>76</v>
      </c>
      <c r="AY599" s="245" t="s">
        <v>137</v>
      </c>
    </row>
    <row r="600" s="13" customFormat="1">
      <c r="A600" s="13"/>
      <c r="B600" s="235"/>
      <c r="C600" s="236"/>
      <c r="D600" s="237" t="s">
        <v>148</v>
      </c>
      <c r="E600" s="238" t="s">
        <v>1</v>
      </c>
      <c r="F600" s="239" t="s">
        <v>629</v>
      </c>
      <c r="G600" s="236"/>
      <c r="H600" s="238" t="s">
        <v>1</v>
      </c>
      <c r="I600" s="240"/>
      <c r="J600" s="236"/>
      <c r="K600" s="236"/>
      <c r="L600" s="241"/>
      <c r="M600" s="242"/>
      <c r="N600" s="243"/>
      <c r="O600" s="243"/>
      <c r="P600" s="243"/>
      <c r="Q600" s="243"/>
      <c r="R600" s="243"/>
      <c r="S600" s="243"/>
      <c r="T600" s="244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5" t="s">
        <v>148</v>
      </c>
      <c r="AU600" s="245" t="s">
        <v>86</v>
      </c>
      <c r="AV600" s="13" t="s">
        <v>84</v>
      </c>
      <c r="AW600" s="13" t="s">
        <v>32</v>
      </c>
      <c r="AX600" s="13" t="s">
        <v>76</v>
      </c>
      <c r="AY600" s="245" t="s">
        <v>137</v>
      </c>
    </row>
    <row r="601" s="14" customFormat="1">
      <c r="A601" s="14"/>
      <c r="B601" s="246"/>
      <c r="C601" s="247"/>
      <c r="D601" s="237" t="s">
        <v>148</v>
      </c>
      <c r="E601" s="248" t="s">
        <v>1</v>
      </c>
      <c r="F601" s="249" t="s">
        <v>630</v>
      </c>
      <c r="G601" s="247"/>
      <c r="H601" s="250">
        <v>38.299999999999997</v>
      </c>
      <c r="I601" s="251"/>
      <c r="J601" s="247"/>
      <c r="K601" s="247"/>
      <c r="L601" s="252"/>
      <c r="M601" s="253"/>
      <c r="N601" s="254"/>
      <c r="O601" s="254"/>
      <c r="P601" s="254"/>
      <c r="Q601" s="254"/>
      <c r="R601" s="254"/>
      <c r="S601" s="254"/>
      <c r="T601" s="25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6" t="s">
        <v>148</v>
      </c>
      <c r="AU601" s="256" t="s">
        <v>86</v>
      </c>
      <c r="AV601" s="14" t="s">
        <v>86</v>
      </c>
      <c r="AW601" s="14" t="s">
        <v>32</v>
      </c>
      <c r="AX601" s="14" t="s">
        <v>76</v>
      </c>
      <c r="AY601" s="256" t="s">
        <v>137</v>
      </c>
    </row>
    <row r="602" s="12" customFormat="1" ht="22.8" customHeight="1">
      <c r="A602" s="12"/>
      <c r="B602" s="201"/>
      <c r="C602" s="202"/>
      <c r="D602" s="203" t="s">
        <v>75</v>
      </c>
      <c r="E602" s="215" t="s">
        <v>214</v>
      </c>
      <c r="F602" s="215" t="s">
        <v>631</v>
      </c>
      <c r="G602" s="202"/>
      <c r="H602" s="202"/>
      <c r="I602" s="205"/>
      <c r="J602" s="216">
        <f>BK602</f>
        <v>0</v>
      </c>
      <c r="K602" s="202"/>
      <c r="L602" s="207"/>
      <c r="M602" s="208"/>
      <c r="N602" s="209"/>
      <c r="O602" s="209"/>
      <c r="P602" s="210">
        <v>0</v>
      </c>
      <c r="Q602" s="209"/>
      <c r="R602" s="210">
        <v>0</v>
      </c>
      <c r="S602" s="209"/>
      <c r="T602" s="211"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12" t="s">
        <v>84</v>
      </c>
      <c r="AT602" s="213" t="s">
        <v>75</v>
      </c>
      <c r="AU602" s="213" t="s">
        <v>84</v>
      </c>
      <c r="AY602" s="212" t="s">
        <v>137</v>
      </c>
      <c r="BK602" s="214">
        <v>0</v>
      </c>
    </row>
    <row r="603" s="12" customFormat="1" ht="22.8" customHeight="1">
      <c r="A603" s="12"/>
      <c r="B603" s="201"/>
      <c r="C603" s="202"/>
      <c r="D603" s="203" t="s">
        <v>75</v>
      </c>
      <c r="E603" s="215" t="s">
        <v>632</v>
      </c>
      <c r="F603" s="215" t="s">
        <v>633</v>
      </c>
      <c r="G603" s="202"/>
      <c r="H603" s="202"/>
      <c r="I603" s="205"/>
      <c r="J603" s="216">
        <f>BK603</f>
        <v>0</v>
      </c>
      <c r="K603" s="202"/>
      <c r="L603" s="207"/>
      <c r="M603" s="208"/>
      <c r="N603" s="209"/>
      <c r="O603" s="209"/>
      <c r="P603" s="210">
        <f>SUM(P604:P718)</f>
        <v>0</v>
      </c>
      <c r="Q603" s="209"/>
      <c r="R603" s="210">
        <f>SUM(R604:R718)</f>
        <v>23.024148</v>
      </c>
      <c r="S603" s="209"/>
      <c r="T603" s="211">
        <f>SUM(T604:T718)</f>
        <v>0.74699999999999989</v>
      </c>
      <c r="U603" s="12"/>
      <c r="V603" s="12"/>
      <c r="W603" s="12"/>
      <c r="X603" s="12"/>
      <c r="Y603" s="12"/>
      <c r="Z603" s="12"/>
      <c r="AA603" s="12"/>
      <c r="AB603" s="12"/>
      <c r="AC603" s="12"/>
      <c r="AD603" s="12"/>
      <c r="AE603" s="12"/>
      <c r="AR603" s="212" t="s">
        <v>84</v>
      </c>
      <c r="AT603" s="213" t="s">
        <v>75</v>
      </c>
      <c r="AU603" s="213" t="s">
        <v>84</v>
      </c>
      <c r="AY603" s="212" t="s">
        <v>137</v>
      </c>
      <c r="BK603" s="214">
        <f>SUM(BK604:BK718)</f>
        <v>0</v>
      </c>
    </row>
    <row r="604" s="2" customFormat="1" ht="24.15" customHeight="1">
      <c r="A604" s="37"/>
      <c r="B604" s="38"/>
      <c r="C604" s="217" t="s">
        <v>634</v>
      </c>
      <c r="D604" s="217" t="s">
        <v>139</v>
      </c>
      <c r="E604" s="218" t="s">
        <v>635</v>
      </c>
      <c r="F604" s="219" t="s">
        <v>636</v>
      </c>
      <c r="G604" s="220" t="s">
        <v>268</v>
      </c>
      <c r="H604" s="221">
        <v>1</v>
      </c>
      <c r="I604" s="222"/>
      <c r="J604" s="223">
        <f>ROUND(I604*H604,2)</f>
        <v>0</v>
      </c>
      <c r="K604" s="219" t="s">
        <v>143</v>
      </c>
      <c r="L604" s="43"/>
      <c r="M604" s="224" t="s">
        <v>1</v>
      </c>
      <c r="N604" s="225" t="s">
        <v>41</v>
      </c>
      <c r="O604" s="90"/>
      <c r="P604" s="226">
        <f>O604*H604</f>
        <v>0</v>
      </c>
      <c r="Q604" s="226">
        <v>0</v>
      </c>
      <c r="R604" s="226">
        <f>Q604*H604</f>
        <v>0</v>
      </c>
      <c r="S604" s="226">
        <v>0.0040000000000000001</v>
      </c>
      <c r="T604" s="227">
        <f>S604*H604</f>
        <v>0.0040000000000000001</v>
      </c>
      <c r="U604" s="37"/>
      <c r="V604" s="37"/>
      <c r="W604" s="37"/>
      <c r="X604" s="37"/>
      <c r="Y604" s="37"/>
      <c r="Z604" s="37"/>
      <c r="AA604" s="37"/>
      <c r="AB604" s="37"/>
      <c r="AC604" s="37"/>
      <c r="AD604" s="37"/>
      <c r="AE604" s="37"/>
      <c r="AR604" s="228" t="s">
        <v>144</v>
      </c>
      <c r="AT604" s="228" t="s">
        <v>139</v>
      </c>
      <c r="AU604" s="228" t="s">
        <v>86</v>
      </c>
      <c r="AY604" s="16" t="s">
        <v>137</v>
      </c>
      <c r="BE604" s="229">
        <f>IF(N604="základní",J604,0)</f>
        <v>0</v>
      </c>
      <c r="BF604" s="229">
        <f>IF(N604="snížená",J604,0)</f>
        <v>0</v>
      </c>
      <c r="BG604" s="229">
        <f>IF(N604="zákl. přenesená",J604,0)</f>
        <v>0</v>
      </c>
      <c r="BH604" s="229">
        <f>IF(N604="sníž. přenesená",J604,0)</f>
        <v>0</v>
      </c>
      <c r="BI604" s="229">
        <f>IF(N604="nulová",J604,0)</f>
        <v>0</v>
      </c>
      <c r="BJ604" s="16" t="s">
        <v>84</v>
      </c>
      <c r="BK604" s="229">
        <f>ROUND(I604*H604,2)</f>
        <v>0</v>
      </c>
      <c r="BL604" s="16" t="s">
        <v>144</v>
      </c>
      <c r="BM604" s="228" t="s">
        <v>637</v>
      </c>
    </row>
    <row r="605" s="2" customFormat="1">
      <c r="A605" s="37"/>
      <c r="B605" s="38"/>
      <c r="C605" s="39"/>
      <c r="D605" s="230" t="s">
        <v>146</v>
      </c>
      <c r="E605" s="39"/>
      <c r="F605" s="231" t="s">
        <v>638</v>
      </c>
      <c r="G605" s="39"/>
      <c r="H605" s="39"/>
      <c r="I605" s="232"/>
      <c r="J605" s="39"/>
      <c r="K605" s="39"/>
      <c r="L605" s="43"/>
      <c r="M605" s="233"/>
      <c r="N605" s="234"/>
      <c r="O605" s="90"/>
      <c r="P605" s="90"/>
      <c r="Q605" s="90"/>
      <c r="R605" s="90"/>
      <c r="S605" s="90"/>
      <c r="T605" s="91"/>
      <c r="U605" s="37"/>
      <c r="V605" s="37"/>
      <c r="W605" s="37"/>
      <c r="X605" s="37"/>
      <c r="Y605" s="37"/>
      <c r="Z605" s="37"/>
      <c r="AA605" s="37"/>
      <c r="AB605" s="37"/>
      <c r="AC605" s="37"/>
      <c r="AD605" s="37"/>
      <c r="AE605" s="37"/>
      <c r="AT605" s="16" t="s">
        <v>146</v>
      </c>
      <c r="AU605" s="16" t="s">
        <v>86</v>
      </c>
    </row>
    <row r="606" s="13" customFormat="1">
      <c r="A606" s="13"/>
      <c r="B606" s="235"/>
      <c r="C606" s="236"/>
      <c r="D606" s="237" t="s">
        <v>148</v>
      </c>
      <c r="E606" s="238" t="s">
        <v>1</v>
      </c>
      <c r="F606" s="239" t="s">
        <v>436</v>
      </c>
      <c r="G606" s="236"/>
      <c r="H606" s="238" t="s">
        <v>1</v>
      </c>
      <c r="I606" s="240"/>
      <c r="J606" s="236"/>
      <c r="K606" s="236"/>
      <c r="L606" s="241"/>
      <c r="M606" s="242"/>
      <c r="N606" s="243"/>
      <c r="O606" s="243"/>
      <c r="P606" s="243"/>
      <c r="Q606" s="243"/>
      <c r="R606" s="243"/>
      <c r="S606" s="243"/>
      <c r="T606" s="244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5" t="s">
        <v>148</v>
      </c>
      <c r="AU606" s="245" t="s">
        <v>86</v>
      </c>
      <c r="AV606" s="13" t="s">
        <v>84</v>
      </c>
      <c r="AW606" s="13" t="s">
        <v>32</v>
      </c>
      <c r="AX606" s="13" t="s">
        <v>76</v>
      </c>
      <c r="AY606" s="245" t="s">
        <v>137</v>
      </c>
    </row>
    <row r="607" s="13" customFormat="1">
      <c r="A607" s="13"/>
      <c r="B607" s="235"/>
      <c r="C607" s="236"/>
      <c r="D607" s="237" t="s">
        <v>148</v>
      </c>
      <c r="E607" s="238" t="s">
        <v>1</v>
      </c>
      <c r="F607" s="239" t="s">
        <v>150</v>
      </c>
      <c r="G607" s="236"/>
      <c r="H607" s="238" t="s">
        <v>1</v>
      </c>
      <c r="I607" s="240"/>
      <c r="J607" s="236"/>
      <c r="K607" s="236"/>
      <c r="L607" s="241"/>
      <c r="M607" s="242"/>
      <c r="N607" s="243"/>
      <c r="O607" s="243"/>
      <c r="P607" s="243"/>
      <c r="Q607" s="243"/>
      <c r="R607" s="243"/>
      <c r="S607" s="243"/>
      <c r="T607" s="244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5" t="s">
        <v>148</v>
      </c>
      <c r="AU607" s="245" t="s">
        <v>86</v>
      </c>
      <c r="AV607" s="13" t="s">
        <v>84</v>
      </c>
      <c r="AW607" s="13" t="s">
        <v>32</v>
      </c>
      <c r="AX607" s="13" t="s">
        <v>76</v>
      </c>
      <c r="AY607" s="245" t="s">
        <v>137</v>
      </c>
    </row>
    <row r="608" s="14" customFormat="1">
      <c r="A608" s="14"/>
      <c r="B608" s="246"/>
      <c r="C608" s="247"/>
      <c r="D608" s="237" t="s">
        <v>148</v>
      </c>
      <c r="E608" s="248" t="s">
        <v>1</v>
      </c>
      <c r="F608" s="249" t="s">
        <v>639</v>
      </c>
      <c r="G608" s="247"/>
      <c r="H608" s="250">
        <v>1</v>
      </c>
      <c r="I608" s="251"/>
      <c r="J608" s="247"/>
      <c r="K608" s="247"/>
      <c r="L608" s="252"/>
      <c r="M608" s="253"/>
      <c r="N608" s="254"/>
      <c r="O608" s="254"/>
      <c r="P608" s="254"/>
      <c r="Q608" s="254"/>
      <c r="R608" s="254"/>
      <c r="S608" s="254"/>
      <c r="T608" s="25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6" t="s">
        <v>148</v>
      </c>
      <c r="AU608" s="256" t="s">
        <v>86</v>
      </c>
      <c r="AV608" s="14" t="s">
        <v>86</v>
      </c>
      <c r="AW608" s="14" t="s">
        <v>32</v>
      </c>
      <c r="AX608" s="14" t="s">
        <v>76</v>
      </c>
      <c r="AY608" s="256" t="s">
        <v>137</v>
      </c>
    </row>
    <row r="609" s="2" customFormat="1" ht="24.15" customHeight="1">
      <c r="A609" s="37"/>
      <c r="B609" s="38"/>
      <c r="C609" s="217" t="s">
        <v>640</v>
      </c>
      <c r="D609" s="217" t="s">
        <v>139</v>
      </c>
      <c r="E609" s="218" t="s">
        <v>641</v>
      </c>
      <c r="F609" s="219" t="s">
        <v>642</v>
      </c>
      <c r="G609" s="220" t="s">
        <v>268</v>
      </c>
      <c r="H609" s="221">
        <v>3</v>
      </c>
      <c r="I609" s="222"/>
      <c r="J609" s="223">
        <f>ROUND(I609*H609,2)</f>
        <v>0</v>
      </c>
      <c r="K609" s="219" t="s">
        <v>143</v>
      </c>
      <c r="L609" s="43"/>
      <c r="M609" s="224" t="s">
        <v>1</v>
      </c>
      <c r="N609" s="225" t="s">
        <v>41</v>
      </c>
      <c r="O609" s="90"/>
      <c r="P609" s="226">
        <f>O609*H609</f>
        <v>0</v>
      </c>
      <c r="Q609" s="226">
        <v>0.00069999999999999999</v>
      </c>
      <c r="R609" s="226">
        <f>Q609*H609</f>
        <v>0.0020999999999999999</v>
      </c>
      <c r="S609" s="226">
        <v>0</v>
      </c>
      <c r="T609" s="227">
        <f>S609*H609</f>
        <v>0</v>
      </c>
      <c r="U609" s="37"/>
      <c r="V609" s="37"/>
      <c r="W609" s="37"/>
      <c r="X609" s="37"/>
      <c r="Y609" s="37"/>
      <c r="Z609" s="37"/>
      <c r="AA609" s="37"/>
      <c r="AB609" s="37"/>
      <c r="AC609" s="37"/>
      <c r="AD609" s="37"/>
      <c r="AE609" s="37"/>
      <c r="AR609" s="228" t="s">
        <v>144</v>
      </c>
      <c r="AT609" s="228" t="s">
        <v>139</v>
      </c>
      <c r="AU609" s="228" t="s">
        <v>86</v>
      </c>
      <c r="AY609" s="16" t="s">
        <v>137</v>
      </c>
      <c r="BE609" s="229">
        <f>IF(N609="základní",J609,0)</f>
        <v>0</v>
      </c>
      <c r="BF609" s="229">
        <f>IF(N609="snížená",J609,0)</f>
        <v>0</v>
      </c>
      <c r="BG609" s="229">
        <f>IF(N609="zákl. přenesená",J609,0)</f>
        <v>0</v>
      </c>
      <c r="BH609" s="229">
        <f>IF(N609="sníž. přenesená",J609,0)</f>
        <v>0</v>
      </c>
      <c r="BI609" s="229">
        <f>IF(N609="nulová",J609,0)</f>
        <v>0</v>
      </c>
      <c r="BJ609" s="16" t="s">
        <v>84</v>
      </c>
      <c r="BK609" s="229">
        <f>ROUND(I609*H609,2)</f>
        <v>0</v>
      </c>
      <c r="BL609" s="16" t="s">
        <v>144</v>
      </c>
      <c r="BM609" s="228" t="s">
        <v>643</v>
      </c>
    </row>
    <row r="610" s="2" customFormat="1">
      <c r="A610" s="37"/>
      <c r="B610" s="38"/>
      <c r="C610" s="39"/>
      <c r="D610" s="230" t="s">
        <v>146</v>
      </c>
      <c r="E610" s="39"/>
      <c r="F610" s="231" t="s">
        <v>644</v>
      </c>
      <c r="G610" s="39"/>
      <c r="H610" s="39"/>
      <c r="I610" s="232"/>
      <c r="J610" s="39"/>
      <c r="K610" s="39"/>
      <c r="L610" s="43"/>
      <c r="M610" s="233"/>
      <c r="N610" s="234"/>
      <c r="O610" s="90"/>
      <c r="P610" s="90"/>
      <c r="Q610" s="90"/>
      <c r="R610" s="90"/>
      <c r="S610" s="90"/>
      <c r="T610" s="91"/>
      <c r="U610" s="37"/>
      <c r="V610" s="37"/>
      <c r="W610" s="37"/>
      <c r="X610" s="37"/>
      <c r="Y610" s="37"/>
      <c r="Z610" s="37"/>
      <c r="AA610" s="37"/>
      <c r="AB610" s="37"/>
      <c r="AC610" s="37"/>
      <c r="AD610" s="37"/>
      <c r="AE610" s="37"/>
      <c r="AT610" s="16" t="s">
        <v>146</v>
      </c>
      <c r="AU610" s="16" t="s">
        <v>86</v>
      </c>
    </row>
    <row r="611" s="13" customFormat="1">
      <c r="A611" s="13"/>
      <c r="B611" s="235"/>
      <c r="C611" s="236"/>
      <c r="D611" s="237" t="s">
        <v>148</v>
      </c>
      <c r="E611" s="238" t="s">
        <v>1</v>
      </c>
      <c r="F611" s="239" t="s">
        <v>436</v>
      </c>
      <c r="G611" s="236"/>
      <c r="H611" s="238" t="s">
        <v>1</v>
      </c>
      <c r="I611" s="240"/>
      <c r="J611" s="236"/>
      <c r="K611" s="236"/>
      <c r="L611" s="241"/>
      <c r="M611" s="242"/>
      <c r="N611" s="243"/>
      <c r="O611" s="243"/>
      <c r="P611" s="243"/>
      <c r="Q611" s="243"/>
      <c r="R611" s="243"/>
      <c r="S611" s="243"/>
      <c r="T611" s="24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5" t="s">
        <v>148</v>
      </c>
      <c r="AU611" s="245" t="s">
        <v>86</v>
      </c>
      <c r="AV611" s="13" t="s">
        <v>84</v>
      </c>
      <c r="AW611" s="13" t="s">
        <v>32</v>
      </c>
      <c r="AX611" s="13" t="s">
        <v>76</v>
      </c>
      <c r="AY611" s="245" t="s">
        <v>137</v>
      </c>
    </row>
    <row r="612" s="13" customFormat="1">
      <c r="A612" s="13"/>
      <c r="B612" s="235"/>
      <c r="C612" s="236"/>
      <c r="D612" s="237" t="s">
        <v>148</v>
      </c>
      <c r="E612" s="238" t="s">
        <v>1</v>
      </c>
      <c r="F612" s="239" t="s">
        <v>150</v>
      </c>
      <c r="G612" s="236"/>
      <c r="H612" s="238" t="s">
        <v>1</v>
      </c>
      <c r="I612" s="240"/>
      <c r="J612" s="236"/>
      <c r="K612" s="236"/>
      <c r="L612" s="241"/>
      <c r="M612" s="242"/>
      <c r="N612" s="243"/>
      <c r="O612" s="243"/>
      <c r="P612" s="243"/>
      <c r="Q612" s="243"/>
      <c r="R612" s="243"/>
      <c r="S612" s="243"/>
      <c r="T612" s="24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5" t="s">
        <v>148</v>
      </c>
      <c r="AU612" s="245" t="s">
        <v>86</v>
      </c>
      <c r="AV612" s="13" t="s">
        <v>84</v>
      </c>
      <c r="AW612" s="13" t="s">
        <v>32</v>
      </c>
      <c r="AX612" s="13" t="s">
        <v>76</v>
      </c>
      <c r="AY612" s="245" t="s">
        <v>137</v>
      </c>
    </row>
    <row r="613" s="14" customFormat="1">
      <c r="A613" s="14"/>
      <c r="B613" s="246"/>
      <c r="C613" s="247"/>
      <c r="D613" s="237" t="s">
        <v>148</v>
      </c>
      <c r="E613" s="248" t="s">
        <v>1</v>
      </c>
      <c r="F613" s="249" t="s">
        <v>645</v>
      </c>
      <c r="G613" s="247"/>
      <c r="H613" s="250">
        <v>1</v>
      </c>
      <c r="I613" s="251"/>
      <c r="J613" s="247"/>
      <c r="K613" s="247"/>
      <c r="L613" s="252"/>
      <c r="M613" s="253"/>
      <c r="N613" s="254"/>
      <c r="O613" s="254"/>
      <c r="P613" s="254"/>
      <c r="Q613" s="254"/>
      <c r="R613" s="254"/>
      <c r="S613" s="254"/>
      <c r="T613" s="25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6" t="s">
        <v>148</v>
      </c>
      <c r="AU613" s="256" t="s">
        <v>86</v>
      </c>
      <c r="AV613" s="14" t="s">
        <v>86</v>
      </c>
      <c r="AW613" s="14" t="s">
        <v>32</v>
      </c>
      <c r="AX613" s="14" t="s">
        <v>76</v>
      </c>
      <c r="AY613" s="256" t="s">
        <v>137</v>
      </c>
    </row>
    <row r="614" s="14" customFormat="1">
      <c r="A614" s="14"/>
      <c r="B614" s="246"/>
      <c r="C614" s="247"/>
      <c r="D614" s="237" t="s">
        <v>148</v>
      </c>
      <c r="E614" s="248" t="s">
        <v>1</v>
      </c>
      <c r="F614" s="249" t="s">
        <v>646</v>
      </c>
      <c r="G614" s="247"/>
      <c r="H614" s="250">
        <v>1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6" t="s">
        <v>148</v>
      </c>
      <c r="AU614" s="256" t="s">
        <v>86</v>
      </c>
      <c r="AV614" s="14" t="s">
        <v>86</v>
      </c>
      <c r="AW614" s="14" t="s">
        <v>32</v>
      </c>
      <c r="AX614" s="14" t="s">
        <v>76</v>
      </c>
      <c r="AY614" s="256" t="s">
        <v>137</v>
      </c>
    </row>
    <row r="615" s="14" customFormat="1">
      <c r="A615" s="14"/>
      <c r="B615" s="246"/>
      <c r="C615" s="247"/>
      <c r="D615" s="237" t="s">
        <v>148</v>
      </c>
      <c r="E615" s="248" t="s">
        <v>1</v>
      </c>
      <c r="F615" s="249" t="s">
        <v>639</v>
      </c>
      <c r="G615" s="247"/>
      <c r="H615" s="250">
        <v>1</v>
      </c>
      <c r="I615" s="251"/>
      <c r="J615" s="247"/>
      <c r="K615" s="247"/>
      <c r="L615" s="252"/>
      <c r="M615" s="253"/>
      <c r="N615" s="254"/>
      <c r="O615" s="254"/>
      <c r="P615" s="254"/>
      <c r="Q615" s="254"/>
      <c r="R615" s="254"/>
      <c r="S615" s="254"/>
      <c r="T615" s="25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6" t="s">
        <v>148</v>
      </c>
      <c r="AU615" s="256" t="s">
        <v>86</v>
      </c>
      <c r="AV615" s="14" t="s">
        <v>86</v>
      </c>
      <c r="AW615" s="14" t="s">
        <v>32</v>
      </c>
      <c r="AX615" s="14" t="s">
        <v>76</v>
      </c>
      <c r="AY615" s="256" t="s">
        <v>137</v>
      </c>
    </row>
    <row r="616" s="2" customFormat="1" ht="24.15" customHeight="1">
      <c r="A616" s="37"/>
      <c r="B616" s="38"/>
      <c r="C616" s="257" t="s">
        <v>647</v>
      </c>
      <c r="D616" s="257" t="s">
        <v>207</v>
      </c>
      <c r="E616" s="258" t="s">
        <v>648</v>
      </c>
      <c r="F616" s="259" t="s">
        <v>649</v>
      </c>
      <c r="G616" s="260" t="s">
        <v>268</v>
      </c>
      <c r="H616" s="261">
        <v>1</v>
      </c>
      <c r="I616" s="262"/>
      <c r="J616" s="263">
        <f>ROUND(I616*H616,2)</f>
        <v>0</v>
      </c>
      <c r="K616" s="259" t="s">
        <v>143</v>
      </c>
      <c r="L616" s="264"/>
      <c r="M616" s="265" t="s">
        <v>1</v>
      </c>
      <c r="N616" s="266" t="s">
        <v>41</v>
      </c>
      <c r="O616" s="90"/>
      <c r="P616" s="226">
        <f>O616*H616</f>
        <v>0</v>
      </c>
      <c r="Q616" s="226">
        <v>0.0035000000000000001</v>
      </c>
      <c r="R616" s="226">
        <f>Q616*H616</f>
        <v>0.0035000000000000001</v>
      </c>
      <c r="S616" s="226">
        <v>0</v>
      </c>
      <c r="T616" s="227">
        <f>S616*H616</f>
        <v>0</v>
      </c>
      <c r="U616" s="37"/>
      <c r="V616" s="37"/>
      <c r="W616" s="37"/>
      <c r="X616" s="37"/>
      <c r="Y616" s="37"/>
      <c r="Z616" s="37"/>
      <c r="AA616" s="37"/>
      <c r="AB616" s="37"/>
      <c r="AC616" s="37"/>
      <c r="AD616" s="37"/>
      <c r="AE616" s="37"/>
      <c r="AR616" s="228" t="s">
        <v>206</v>
      </c>
      <c r="AT616" s="228" t="s">
        <v>207</v>
      </c>
      <c r="AU616" s="228" t="s">
        <v>86</v>
      </c>
      <c r="AY616" s="16" t="s">
        <v>137</v>
      </c>
      <c r="BE616" s="229">
        <f>IF(N616="základní",J616,0)</f>
        <v>0</v>
      </c>
      <c r="BF616" s="229">
        <f>IF(N616="snížená",J616,0)</f>
        <v>0</v>
      </c>
      <c r="BG616" s="229">
        <f>IF(N616="zákl. přenesená",J616,0)</f>
        <v>0</v>
      </c>
      <c r="BH616" s="229">
        <f>IF(N616="sníž. přenesená",J616,0)</f>
        <v>0</v>
      </c>
      <c r="BI616" s="229">
        <f>IF(N616="nulová",J616,0)</f>
        <v>0</v>
      </c>
      <c r="BJ616" s="16" t="s">
        <v>84</v>
      </c>
      <c r="BK616" s="229">
        <f>ROUND(I616*H616,2)</f>
        <v>0</v>
      </c>
      <c r="BL616" s="16" t="s">
        <v>144</v>
      </c>
      <c r="BM616" s="228" t="s">
        <v>650</v>
      </c>
    </row>
    <row r="617" s="13" customFormat="1">
      <c r="A617" s="13"/>
      <c r="B617" s="235"/>
      <c r="C617" s="236"/>
      <c r="D617" s="237" t="s">
        <v>148</v>
      </c>
      <c r="E617" s="238" t="s">
        <v>1</v>
      </c>
      <c r="F617" s="239" t="s">
        <v>445</v>
      </c>
      <c r="G617" s="236"/>
      <c r="H617" s="238" t="s">
        <v>1</v>
      </c>
      <c r="I617" s="240"/>
      <c r="J617" s="236"/>
      <c r="K617" s="236"/>
      <c r="L617" s="241"/>
      <c r="M617" s="242"/>
      <c r="N617" s="243"/>
      <c r="O617" s="243"/>
      <c r="P617" s="243"/>
      <c r="Q617" s="243"/>
      <c r="R617" s="243"/>
      <c r="S617" s="243"/>
      <c r="T617" s="244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5" t="s">
        <v>148</v>
      </c>
      <c r="AU617" s="245" t="s">
        <v>86</v>
      </c>
      <c r="AV617" s="13" t="s">
        <v>84</v>
      </c>
      <c r="AW617" s="13" t="s">
        <v>32</v>
      </c>
      <c r="AX617" s="13" t="s">
        <v>76</v>
      </c>
      <c r="AY617" s="245" t="s">
        <v>137</v>
      </c>
    </row>
    <row r="618" s="13" customFormat="1">
      <c r="A618" s="13"/>
      <c r="B618" s="235"/>
      <c r="C618" s="236"/>
      <c r="D618" s="237" t="s">
        <v>148</v>
      </c>
      <c r="E618" s="238" t="s">
        <v>1</v>
      </c>
      <c r="F618" s="239" t="s">
        <v>150</v>
      </c>
      <c r="G618" s="236"/>
      <c r="H618" s="238" t="s">
        <v>1</v>
      </c>
      <c r="I618" s="240"/>
      <c r="J618" s="236"/>
      <c r="K618" s="236"/>
      <c r="L618" s="241"/>
      <c r="M618" s="242"/>
      <c r="N618" s="243"/>
      <c r="O618" s="243"/>
      <c r="P618" s="243"/>
      <c r="Q618" s="243"/>
      <c r="R618" s="243"/>
      <c r="S618" s="243"/>
      <c r="T618" s="24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5" t="s">
        <v>148</v>
      </c>
      <c r="AU618" s="245" t="s">
        <v>86</v>
      </c>
      <c r="AV618" s="13" t="s">
        <v>84</v>
      </c>
      <c r="AW618" s="13" t="s">
        <v>32</v>
      </c>
      <c r="AX618" s="13" t="s">
        <v>76</v>
      </c>
      <c r="AY618" s="245" t="s">
        <v>137</v>
      </c>
    </row>
    <row r="619" s="14" customFormat="1">
      <c r="A619" s="14"/>
      <c r="B619" s="246"/>
      <c r="C619" s="247"/>
      <c r="D619" s="237" t="s">
        <v>148</v>
      </c>
      <c r="E619" s="248" t="s">
        <v>1</v>
      </c>
      <c r="F619" s="249" t="s">
        <v>651</v>
      </c>
      <c r="G619" s="247"/>
      <c r="H619" s="250">
        <v>1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6" t="s">
        <v>148</v>
      </c>
      <c r="AU619" s="256" t="s">
        <v>86</v>
      </c>
      <c r="AV619" s="14" t="s">
        <v>86</v>
      </c>
      <c r="AW619" s="14" t="s">
        <v>32</v>
      </c>
      <c r="AX619" s="14" t="s">
        <v>76</v>
      </c>
      <c r="AY619" s="256" t="s">
        <v>137</v>
      </c>
    </row>
    <row r="620" s="2" customFormat="1" ht="21.75" customHeight="1">
      <c r="A620" s="37"/>
      <c r="B620" s="38"/>
      <c r="C620" s="257" t="s">
        <v>652</v>
      </c>
      <c r="D620" s="257" t="s">
        <v>207</v>
      </c>
      <c r="E620" s="258" t="s">
        <v>653</v>
      </c>
      <c r="F620" s="259" t="s">
        <v>654</v>
      </c>
      <c r="G620" s="260" t="s">
        <v>268</v>
      </c>
      <c r="H620" s="261">
        <v>1</v>
      </c>
      <c r="I620" s="262"/>
      <c r="J620" s="263">
        <f>ROUND(I620*H620,2)</f>
        <v>0</v>
      </c>
      <c r="K620" s="259" t="s">
        <v>143</v>
      </c>
      <c r="L620" s="264"/>
      <c r="M620" s="265" t="s">
        <v>1</v>
      </c>
      <c r="N620" s="266" t="s">
        <v>41</v>
      </c>
      <c r="O620" s="90"/>
      <c r="P620" s="226">
        <f>O620*H620</f>
        <v>0</v>
      </c>
      <c r="Q620" s="226">
        <v>0.00089999999999999998</v>
      </c>
      <c r="R620" s="226">
        <f>Q620*H620</f>
        <v>0.00089999999999999998</v>
      </c>
      <c r="S620" s="226">
        <v>0</v>
      </c>
      <c r="T620" s="227">
        <f>S620*H620</f>
        <v>0</v>
      </c>
      <c r="U620" s="37"/>
      <c r="V620" s="37"/>
      <c r="W620" s="37"/>
      <c r="X620" s="37"/>
      <c r="Y620" s="37"/>
      <c r="Z620" s="37"/>
      <c r="AA620" s="37"/>
      <c r="AB620" s="37"/>
      <c r="AC620" s="37"/>
      <c r="AD620" s="37"/>
      <c r="AE620" s="37"/>
      <c r="AR620" s="228" t="s">
        <v>206</v>
      </c>
      <c r="AT620" s="228" t="s">
        <v>207</v>
      </c>
      <c r="AU620" s="228" t="s">
        <v>86</v>
      </c>
      <c r="AY620" s="16" t="s">
        <v>137</v>
      </c>
      <c r="BE620" s="229">
        <f>IF(N620="základní",J620,0)</f>
        <v>0</v>
      </c>
      <c r="BF620" s="229">
        <f>IF(N620="snížená",J620,0)</f>
        <v>0</v>
      </c>
      <c r="BG620" s="229">
        <f>IF(N620="zákl. přenesená",J620,0)</f>
        <v>0</v>
      </c>
      <c r="BH620" s="229">
        <f>IF(N620="sníž. přenesená",J620,0)</f>
        <v>0</v>
      </c>
      <c r="BI620" s="229">
        <f>IF(N620="nulová",J620,0)</f>
        <v>0</v>
      </c>
      <c r="BJ620" s="16" t="s">
        <v>84</v>
      </c>
      <c r="BK620" s="229">
        <f>ROUND(I620*H620,2)</f>
        <v>0</v>
      </c>
      <c r="BL620" s="16" t="s">
        <v>144</v>
      </c>
      <c r="BM620" s="228" t="s">
        <v>655</v>
      </c>
    </row>
    <row r="621" s="13" customFormat="1">
      <c r="A621" s="13"/>
      <c r="B621" s="235"/>
      <c r="C621" s="236"/>
      <c r="D621" s="237" t="s">
        <v>148</v>
      </c>
      <c r="E621" s="238" t="s">
        <v>1</v>
      </c>
      <c r="F621" s="239" t="s">
        <v>445</v>
      </c>
      <c r="G621" s="236"/>
      <c r="H621" s="238" t="s">
        <v>1</v>
      </c>
      <c r="I621" s="240"/>
      <c r="J621" s="236"/>
      <c r="K621" s="236"/>
      <c r="L621" s="241"/>
      <c r="M621" s="242"/>
      <c r="N621" s="243"/>
      <c r="O621" s="243"/>
      <c r="P621" s="243"/>
      <c r="Q621" s="243"/>
      <c r="R621" s="243"/>
      <c r="S621" s="243"/>
      <c r="T621" s="24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45" t="s">
        <v>148</v>
      </c>
      <c r="AU621" s="245" t="s">
        <v>86</v>
      </c>
      <c r="AV621" s="13" t="s">
        <v>84</v>
      </c>
      <c r="AW621" s="13" t="s">
        <v>32</v>
      </c>
      <c r="AX621" s="13" t="s">
        <v>76</v>
      </c>
      <c r="AY621" s="245" t="s">
        <v>137</v>
      </c>
    </row>
    <row r="622" s="13" customFormat="1">
      <c r="A622" s="13"/>
      <c r="B622" s="235"/>
      <c r="C622" s="236"/>
      <c r="D622" s="237" t="s">
        <v>148</v>
      </c>
      <c r="E622" s="238" t="s">
        <v>1</v>
      </c>
      <c r="F622" s="239" t="s">
        <v>150</v>
      </c>
      <c r="G622" s="236"/>
      <c r="H622" s="238" t="s">
        <v>1</v>
      </c>
      <c r="I622" s="240"/>
      <c r="J622" s="236"/>
      <c r="K622" s="236"/>
      <c r="L622" s="241"/>
      <c r="M622" s="242"/>
      <c r="N622" s="243"/>
      <c r="O622" s="243"/>
      <c r="P622" s="243"/>
      <c r="Q622" s="243"/>
      <c r="R622" s="243"/>
      <c r="S622" s="243"/>
      <c r="T622" s="24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5" t="s">
        <v>148</v>
      </c>
      <c r="AU622" s="245" t="s">
        <v>86</v>
      </c>
      <c r="AV622" s="13" t="s">
        <v>84</v>
      </c>
      <c r="AW622" s="13" t="s">
        <v>32</v>
      </c>
      <c r="AX622" s="13" t="s">
        <v>76</v>
      </c>
      <c r="AY622" s="245" t="s">
        <v>137</v>
      </c>
    </row>
    <row r="623" s="14" customFormat="1">
      <c r="A623" s="14"/>
      <c r="B623" s="246"/>
      <c r="C623" s="247"/>
      <c r="D623" s="237" t="s">
        <v>148</v>
      </c>
      <c r="E623" s="248" t="s">
        <v>1</v>
      </c>
      <c r="F623" s="249" t="s">
        <v>656</v>
      </c>
      <c r="G623" s="247"/>
      <c r="H623" s="250">
        <v>1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6" t="s">
        <v>148</v>
      </c>
      <c r="AU623" s="256" t="s">
        <v>86</v>
      </c>
      <c r="AV623" s="14" t="s">
        <v>86</v>
      </c>
      <c r="AW623" s="14" t="s">
        <v>32</v>
      </c>
      <c r="AX623" s="14" t="s">
        <v>76</v>
      </c>
      <c r="AY623" s="256" t="s">
        <v>137</v>
      </c>
    </row>
    <row r="624" s="2" customFormat="1" ht="24.15" customHeight="1">
      <c r="A624" s="37"/>
      <c r="B624" s="38"/>
      <c r="C624" s="217" t="s">
        <v>657</v>
      </c>
      <c r="D624" s="217" t="s">
        <v>139</v>
      </c>
      <c r="E624" s="218" t="s">
        <v>658</v>
      </c>
      <c r="F624" s="219" t="s">
        <v>659</v>
      </c>
      <c r="G624" s="220" t="s">
        <v>268</v>
      </c>
      <c r="H624" s="221">
        <v>1</v>
      </c>
      <c r="I624" s="222"/>
      <c r="J624" s="223">
        <f>ROUND(I624*H624,2)</f>
        <v>0</v>
      </c>
      <c r="K624" s="219" t="s">
        <v>143</v>
      </c>
      <c r="L624" s="43"/>
      <c r="M624" s="224" t="s">
        <v>1</v>
      </c>
      <c r="N624" s="225" t="s">
        <v>41</v>
      </c>
      <c r="O624" s="90"/>
      <c r="P624" s="226">
        <f>O624*H624</f>
        <v>0</v>
      </c>
      <c r="Q624" s="226">
        <v>0.11241</v>
      </c>
      <c r="R624" s="226">
        <f>Q624*H624</f>
        <v>0.11241</v>
      </c>
      <c r="S624" s="226">
        <v>0</v>
      </c>
      <c r="T624" s="227">
        <f>S624*H624</f>
        <v>0</v>
      </c>
      <c r="U624" s="37"/>
      <c r="V624" s="37"/>
      <c r="W624" s="37"/>
      <c r="X624" s="37"/>
      <c r="Y624" s="37"/>
      <c r="Z624" s="37"/>
      <c r="AA624" s="37"/>
      <c r="AB624" s="37"/>
      <c r="AC624" s="37"/>
      <c r="AD624" s="37"/>
      <c r="AE624" s="37"/>
      <c r="AR624" s="228" t="s">
        <v>144</v>
      </c>
      <c r="AT624" s="228" t="s">
        <v>139</v>
      </c>
      <c r="AU624" s="228" t="s">
        <v>86</v>
      </c>
      <c r="AY624" s="16" t="s">
        <v>137</v>
      </c>
      <c r="BE624" s="229">
        <f>IF(N624="základní",J624,0)</f>
        <v>0</v>
      </c>
      <c r="BF624" s="229">
        <f>IF(N624="snížená",J624,0)</f>
        <v>0</v>
      </c>
      <c r="BG624" s="229">
        <f>IF(N624="zákl. přenesená",J624,0)</f>
        <v>0</v>
      </c>
      <c r="BH624" s="229">
        <f>IF(N624="sníž. přenesená",J624,0)</f>
        <v>0</v>
      </c>
      <c r="BI624" s="229">
        <f>IF(N624="nulová",J624,0)</f>
        <v>0</v>
      </c>
      <c r="BJ624" s="16" t="s">
        <v>84</v>
      </c>
      <c r="BK624" s="229">
        <f>ROUND(I624*H624,2)</f>
        <v>0</v>
      </c>
      <c r="BL624" s="16" t="s">
        <v>144</v>
      </c>
      <c r="BM624" s="228" t="s">
        <v>660</v>
      </c>
    </row>
    <row r="625" s="2" customFormat="1">
      <c r="A625" s="37"/>
      <c r="B625" s="38"/>
      <c r="C625" s="39"/>
      <c r="D625" s="230" t="s">
        <v>146</v>
      </c>
      <c r="E625" s="39"/>
      <c r="F625" s="231" t="s">
        <v>661</v>
      </c>
      <c r="G625" s="39"/>
      <c r="H625" s="39"/>
      <c r="I625" s="232"/>
      <c r="J625" s="39"/>
      <c r="K625" s="39"/>
      <c r="L625" s="43"/>
      <c r="M625" s="233"/>
      <c r="N625" s="234"/>
      <c r="O625" s="90"/>
      <c r="P625" s="90"/>
      <c r="Q625" s="90"/>
      <c r="R625" s="90"/>
      <c r="S625" s="90"/>
      <c r="T625" s="91"/>
      <c r="U625" s="37"/>
      <c r="V625" s="37"/>
      <c r="W625" s="37"/>
      <c r="X625" s="37"/>
      <c r="Y625" s="37"/>
      <c r="Z625" s="37"/>
      <c r="AA625" s="37"/>
      <c r="AB625" s="37"/>
      <c r="AC625" s="37"/>
      <c r="AD625" s="37"/>
      <c r="AE625" s="37"/>
      <c r="AT625" s="16" t="s">
        <v>146</v>
      </c>
      <c r="AU625" s="16" t="s">
        <v>86</v>
      </c>
    </row>
    <row r="626" s="14" customFormat="1">
      <c r="A626" s="14"/>
      <c r="B626" s="246"/>
      <c r="C626" s="247"/>
      <c r="D626" s="237" t="s">
        <v>148</v>
      </c>
      <c r="E626" s="248" t="s">
        <v>1</v>
      </c>
      <c r="F626" s="249" t="s">
        <v>84</v>
      </c>
      <c r="G626" s="247"/>
      <c r="H626" s="250">
        <v>1</v>
      </c>
      <c r="I626" s="251"/>
      <c r="J626" s="247"/>
      <c r="K626" s="247"/>
      <c r="L626" s="252"/>
      <c r="M626" s="253"/>
      <c r="N626" s="254"/>
      <c r="O626" s="254"/>
      <c r="P626" s="254"/>
      <c r="Q626" s="254"/>
      <c r="R626" s="254"/>
      <c r="S626" s="254"/>
      <c r="T626" s="255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6" t="s">
        <v>148</v>
      </c>
      <c r="AU626" s="256" t="s">
        <v>86</v>
      </c>
      <c r="AV626" s="14" t="s">
        <v>86</v>
      </c>
      <c r="AW626" s="14" t="s">
        <v>32</v>
      </c>
      <c r="AX626" s="14" t="s">
        <v>76</v>
      </c>
      <c r="AY626" s="256" t="s">
        <v>137</v>
      </c>
    </row>
    <row r="627" s="2" customFormat="1" ht="21.75" customHeight="1">
      <c r="A627" s="37"/>
      <c r="B627" s="38"/>
      <c r="C627" s="257" t="s">
        <v>662</v>
      </c>
      <c r="D627" s="257" t="s">
        <v>207</v>
      </c>
      <c r="E627" s="258" t="s">
        <v>663</v>
      </c>
      <c r="F627" s="259" t="s">
        <v>664</v>
      </c>
      <c r="G627" s="260" t="s">
        <v>268</v>
      </c>
      <c r="H627" s="261">
        <v>1</v>
      </c>
      <c r="I627" s="262"/>
      <c r="J627" s="263">
        <f>ROUND(I627*H627,2)</f>
        <v>0</v>
      </c>
      <c r="K627" s="259" t="s">
        <v>143</v>
      </c>
      <c r="L627" s="264"/>
      <c r="M627" s="265" t="s">
        <v>1</v>
      </c>
      <c r="N627" s="266" t="s">
        <v>41</v>
      </c>
      <c r="O627" s="90"/>
      <c r="P627" s="226">
        <f>O627*H627</f>
        <v>0</v>
      </c>
      <c r="Q627" s="226">
        <v>0.0061000000000000004</v>
      </c>
      <c r="R627" s="226">
        <f>Q627*H627</f>
        <v>0.0061000000000000004</v>
      </c>
      <c r="S627" s="226">
        <v>0</v>
      </c>
      <c r="T627" s="227">
        <f>S627*H627</f>
        <v>0</v>
      </c>
      <c r="U627" s="37"/>
      <c r="V627" s="37"/>
      <c r="W627" s="37"/>
      <c r="X627" s="37"/>
      <c r="Y627" s="37"/>
      <c r="Z627" s="37"/>
      <c r="AA627" s="37"/>
      <c r="AB627" s="37"/>
      <c r="AC627" s="37"/>
      <c r="AD627" s="37"/>
      <c r="AE627" s="37"/>
      <c r="AR627" s="228" t="s">
        <v>206</v>
      </c>
      <c r="AT627" s="228" t="s">
        <v>207</v>
      </c>
      <c r="AU627" s="228" t="s">
        <v>86</v>
      </c>
      <c r="AY627" s="16" t="s">
        <v>137</v>
      </c>
      <c r="BE627" s="229">
        <f>IF(N627="základní",J627,0)</f>
        <v>0</v>
      </c>
      <c r="BF627" s="229">
        <f>IF(N627="snížená",J627,0)</f>
        <v>0</v>
      </c>
      <c r="BG627" s="229">
        <f>IF(N627="zákl. přenesená",J627,0)</f>
        <v>0</v>
      </c>
      <c r="BH627" s="229">
        <f>IF(N627="sníž. přenesená",J627,0)</f>
        <v>0</v>
      </c>
      <c r="BI627" s="229">
        <f>IF(N627="nulová",J627,0)</f>
        <v>0</v>
      </c>
      <c r="BJ627" s="16" t="s">
        <v>84</v>
      </c>
      <c r="BK627" s="229">
        <f>ROUND(I627*H627,2)</f>
        <v>0</v>
      </c>
      <c r="BL627" s="16" t="s">
        <v>144</v>
      </c>
      <c r="BM627" s="228" t="s">
        <v>665</v>
      </c>
    </row>
    <row r="628" s="13" customFormat="1">
      <c r="A628" s="13"/>
      <c r="B628" s="235"/>
      <c r="C628" s="236"/>
      <c r="D628" s="237" t="s">
        <v>148</v>
      </c>
      <c r="E628" s="238" t="s">
        <v>1</v>
      </c>
      <c r="F628" s="239" t="s">
        <v>445</v>
      </c>
      <c r="G628" s="236"/>
      <c r="H628" s="238" t="s">
        <v>1</v>
      </c>
      <c r="I628" s="240"/>
      <c r="J628" s="236"/>
      <c r="K628" s="236"/>
      <c r="L628" s="241"/>
      <c r="M628" s="242"/>
      <c r="N628" s="243"/>
      <c r="O628" s="243"/>
      <c r="P628" s="243"/>
      <c r="Q628" s="243"/>
      <c r="R628" s="243"/>
      <c r="S628" s="243"/>
      <c r="T628" s="244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5" t="s">
        <v>148</v>
      </c>
      <c r="AU628" s="245" t="s">
        <v>86</v>
      </c>
      <c r="AV628" s="13" t="s">
        <v>84</v>
      </c>
      <c r="AW628" s="13" t="s">
        <v>32</v>
      </c>
      <c r="AX628" s="13" t="s">
        <v>76</v>
      </c>
      <c r="AY628" s="245" t="s">
        <v>137</v>
      </c>
    </row>
    <row r="629" s="13" customFormat="1">
      <c r="A629" s="13"/>
      <c r="B629" s="235"/>
      <c r="C629" s="236"/>
      <c r="D629" s="237" t="s">
        <v>148</v>
      </c>
      <c r="E629" s="238" t="s">
        <v>1</v>
      </c>
      <c r="F629" s="239" t="s">
        <v>150</v>
      </c>
      <c r="G629" s="236"/>
      <c r="H629" s="238" t="s">
        <v>1</v>
      </c>
      <c r="I629" s="240"/>
      <c r="J629" s="236"/>
      <c r="K629" s="236"/>
      <c r="L629" s="241"/>
      <c r="M629" s="242"/>
      <c r="N629" s="243"/>
      <c r="O629" s="243"/>
      <c r="P629" s="243"/>
      <c r="Q629" s="243"/>
      <c r="R629" s="243"/>
      <c r="S629" s="243"/>
      <c r="T629" s="244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5" t="s">
        <v>148</v>
      </c>
      <c r="AU629" s="245" t="s">
        <v>86</v>
      </c>
      <c r="AV629" s="13" t="s">
        <v>84</v>
      </c>
      <c r="AW629" s="13" t="s">
        <v>32</v>
      </c>
      <c r="AX629" s="13" t="s">
        <v>76</v>
      </c>
      <c r="AY629" s="245" t="s">
        <v>137</v>
      </c>
    </row>
    <row r="630" s="13" customFormat="1">
      <c r="A630" s="13"/>
      <c r="B630" s="235"/>
      <c r="C630" s="236"/>
      <c r="D630" s="237" t="s">
        <v>148</v>
      </c>
      <c r="E630" s="238" t="s">
        <v>1</v>
      </c>
      <c r="F630" s="239" t="s">
        <v>666</v>
      </c>
      <c r="G630" s="236"/>
      <c r="H630" s="238" t="s">
        <v>1</v>
      </c>
      <c r="I630" s="240"/>
      <c r="J630" s="236"/>
      <c r="K630" s="236"/>
      <c r="L630" s="241"/>
      <c r="M630" s="242"/>
      <c r="N630" s="243"/>
      <c r="O630" s="243"/>
      <c r="P630" s="243"/>
      <c r="Q630" s="243"/>
      <c r="R630" s="243"/>
      <c r="S630" s="243"/>
      <c r="T630" s="244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5" t="s">
        <v>148</v>
      </c>
      <c r="AU630" s="245" t="s">
        <v>86</v>
      </c>
      <c r="AV630" s="13" t="s">
        <v>84</v>
      </c>
      <c r="AW630" s="13" t="s">
        <v>32</v>
      </c>
      <c r="AX630" s="13" t="s">
        <v>76</v>
      </c>
      <c r="AY630" s="245" t="s">
        <v>137</v>
      </c>
    </row>
    <row r="631" s="14" customFormat="1">
      <c r="A631" s="14"/>
      <c r="B631" s="246"/>
      <c r="C631" s="247"/>
      <c r="D631" s="237" t="s">
        <v>148</v>
      </c>
      <c r="E631" s="248" t="s">
        <v>1</v>
      </c>
      <c r="F631" s="249" t="s">
        <v>84</v>
      </c>
      <c r="G631" s="247"/>
      <c r="H631" s="250">
        <v>1</v>
      </c>
      <c r="I631" s="251"/>
      <c r="J631" s="247"/>
      <c r="K631" s="247"/>
      <c r="L631" s="252"/>
      <c r="M631" s="253"/>
      <c r="N631" s="254"/>
      <c r="O631" s="254"/>
      <c r="P631" s="254"/>
      <c r="Q631" s="254"/>
      <c r="R631" s="254"/>
      <c r="S631" s="254"/>
      <c r="T631" s="255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6" t="s">
        <v>148</v>
      </c>
      <c r="AU631" s="256" t="s">
        <v>86</v>
      </c>
      <c r="AV631" s="14" t="s">
        <v>86</v>
      </c>
      <c r="AW631" s="14" t="s">
        <v>32</v>
      </c>
      <c r="AX631" s="14" t="s">
        <v>76</v>
      </c>
      <c r="AY631" s="256" t="s">
        <v>137</v>
      </c>
    </row>
    <row r="632" s="2" customFormat="1" ht="16.5" customHeight="1">
      <c r="A632" s="37"/>
      <c r="B632" s="38"/>
      <c r="C632" s="257" t="s">
        <v>667</v>
      </c>
      <c r="D632" s="257" t="s">
        <v>207</v>
      </c>
      <c r="E632" s="258" t="s">
        <v>668</v>
      </c>
      <c r="F632" s="259" t="s">
        <v>669</v>
      </c>
      <c r="G632" s="260" t="s">
        <v>268</v>
      </c>
      <c r="H632" s="261">
        <v>1</v>
      </c>
      <c r="I632" s="262"/>
      <c r="J632" s="263">
        <f>ROUND(I632*H632,2)</f>
        <v>0</v>
      </c>
      <c r="K632" s="259" t="s">
        <v>143</v>
      </c>
      <c r="L632" s="264"/>
      <c r="M632" s="265" t="s">
        <v>1</v>
      </c>
      <c r="N632" s="266" t="s">
        <v>41</v>
      </c>
      <c r="O632" s="90"/>
      <c r="P632" s="226">
        <f>O632*H632</f>
        <v>0</v>
      </c>
      <c r="Q632" s="226">
        <v>0.0030000000000000001</v>
      </c>
      <c r="R632" s="226">
        <f>Q632*H632</f>
        <v>0.0030000000000000001</v>
      </c>
      <c r="S632" s="226">
        <v>0</v>
      </c>
      <c r="T632" s="227">
        <f>S632*H632</f>
        <v>0</v>
      </c>
      <c r="U632" s="37"/>
      <c r="V632" s="37"/>
      <c r="W632" s="37"/>
      <c r="X632" s="37"/>
      <c r="Y632" s="37"/>
      <c r="Z632" s="37"/>
      <c r="AA632" s="37"/>
      <c r="AB632" s="37"/>
      <c r="AC632" s="37"/>
      <c r="AD632" s="37"/>
      <c r="AE632" s="37"/>
      <c r="AR632" s="228" t="s">
        <v>206</v>
      </c>
      <c r="AT632" s="228" t="s">
        <v>207</v>
      </c>
      <c r="AU632" s="228" t="s">
        <v>86</v>
      </c>
      <c r="AY632" s="16" t="s">
        <v>137</v>
      </c>
      <c r="BE632" s="229">
        <f>IF(N632="základní",J632,0)</f>
        <v>0</v>
      </c>
      <c r="BF632" s="229">
        <f>IF(N632="snížená",J632,0)</f>
        <v>0</v>
      </c>
      <c r="BG632" s="229">
        <f>IF(N632="zákl. přenesená",J632,0)</f>
        <v>0</v>
      </c>
      <c r="BH632" s="229">
        <f>IF(N632="sníž. přenesená",J632,0)</f>
        <v>0</v>
      </c>
      <c r="BI632" s="229">
        <f>IF(N632="nulová",J632,0)</f>
        <v>0</v>
      </c>
      <c r="BJ632" s="16" t="s">
        <v>84</v>
      </c>
      <c r="BK632" s="229">
        <f>ROUND(I632*H632,2)</f>
        <v>0</v>
      </c>
      <c r="BL632" s="16" t="s">
        <v>144</v>
      </c>
      <c r="BM632" s="228" t="s">
        <v>670</v>
      </c>
    </row>
    <row r="633" s="13" customFormat="1">
      <c r="A633" s="13"/>
      <c r="B633" s="235"/>
      <c r="C633" s="236"/>
      <c r="D633" s="237" t="s">
        <v>148</v>
      </c>
      <c r="E633" s="238" t="s">
        <v>1</v>
      </c>
      <c r="F633" s="239" t="s">
        <v>445</v>
      </c>
      <c r="G633" s="236"/>
      <c r="H633" s="238" t="s">
        <v>1</v>
      </c>
      <c r="I633" s="240"/>
      <c r="J633" s="236"/>
      <c r="K633" s="236"/>
      <c r="L633" s="241"/>
      <c r="M633" s="242"/>
      <c r="N633" s="243"/>
      <c r="O633" s="243"/>
      <c r="P633" s="243"/>
      <c r="Q633" s="243"/>
      <c r="R633" s="243"/>
      <c r="S633" s="243"/>
      <c r="T633" s="24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45" t="s">
        <v>148</v>
      </c>
      <c r="AU633" s="245" t="s">
        <v>86</v>
      </c>
      <c r="AV633" s="13" t="s">
        <v>84</v>
      </c>
      <c r="AW633" s="13" t="s">
        <v>32</v>
      </c>
      <c r="AX633" s="13" t="s">
        <v>76</v>
      </c>
      <c r="AY633" s="245" t="s">
        <v>137</v>
      </c>
    </row>
    <row r="634" s="13" customFormat="1">
      <c r="A634" s="13"/>
      <c r="B634" s="235"/>
      <c r="C634" s="236"/>
      <c r="D634" s="237" t="s">
        <v>148</v>
      </c>
      <c r="E634" s="238" t="s">
        <v>1</v>
      </c>
      <c r="F634" s="239" t="s">
        <v>150</v>
      </c>
      <c r="G634" s="236"/>
      <c r="H634" s="238" t="s">
        <v>1</v>
      </c>
      <c r="I634" s="240"/>
      <c r="J634" s="236"/>
      <c r="K634" s="236"/>
      <c r="L634" s="241"/>
      <c r="M634" s="242"/>
      <c r="N634" s="243"/>
      <c r="O634" s="243"/>
      <c r="P634" s="243"/>
      <c r="Q634" s="243"/>
      <c r="R634" s="243"/>
      <c r="S634" s="243"/>
      <c r="T634" s="24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5" t="s">
        <v>148</v>
      </c>
      <c r="AU634" s="245" t="s">
        <v>86</v>
      </c>
      <c r="AV634" s="13" t="s">
        <v>84</v>
      </c>
      <c r="AW634" s="13" t="s">
        <v>32</v>
      </c>
      <c r="AX634" s="13" t="s">
        <v>76</v>
      </c>
      <c r="AY634" s="245" t="s">
        <v>137</v>
      </c>
    </row>
    <row r="635" s="13" customFormat="1">
      <c r="A635" s="13"/>
      <c r="B635" s="235"/>
      <c r="C635" s="236"/>
      <c r="D635" s="237" t="s">
        <v>148</v>
      </c>
      <c r="E635" s="238" t="s">
        <v>1</v>
      </c>
      <c r="F635" s="239" t="s">
        <v>671</v>
      </c>
      <c r="G635" s="236"/>
      <c r="H635" s="238" t="s">
        <v>1</v>
      </c>
      <c r="I635" s="240"/>
      <c r="J635" s="236"/>
      <c r="K635" s="236"/>
      <c r="L635" s="241"/>
      <c r="M635" s="242"/>
      <c r="N635" s="243"/>
      <c r="O635" s="243"/>
      <c r="P635" s="243"/>
      <c r="Q635" s="243"/>
      <c r="R635" s="243"/>
      <c r="S635" s="243"/>
      <c r="T635" s="244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45" t="s">
        <v>148</v>
      </c>
      <c r="AU635" s="245" t="s">
        <v>86</v>
      </c>
      <c r="AV635" s="13" t="s">
        <v>84</v>
      </c>
      <c r="AW635" s="13" t="s">
        <v>32</v>
      </c>
      <c r="AX635" s="13" t="s">
        <v>76</v>
      </c>
      <c r="AY635" s="245" t="s">
        <v>137</v>
      </c>
    </row>
    <row r="636" s="14" customFormat="1">
      <c r="A636" s="14"/>
      <c r="B636" s="246"/>
      <c r="C636" s="247"/>
      <c r="D636" s="237" t="s">
        <v>148</v>
      </c>
      <c r="E636" s="248" t="s">
        <v>1</v>
      </c>
      <c r="F636" s="249" t="s">
        <v>84</v>
      </c>
      <c r="G636" s="247"/>
      <c r="H636" s="250">
        <v>1</v>
      </c>
      <c r="I636" s="251"/>
      <c r="J636" s="247"/>
      <c r="K636" s="247"/>
      <c r="L636" s="252"/>
      <c r="M636" s="253"/>
      <c r="N636" s="254"/>
      <c r="O636" s="254"/>
      <c r="P636" s="254"/>
      <c r="Q636" s="254"/>
      <c r="R636" s="254"/>
      <c r="S636" s="254"/>
      <c r="T636" s="255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6" t="s">
        <v>148</v>
      </c>
      <c r="AU636" s="256" t="s">
        <v>86</v>
      </c>
      <c r="AV636" s="14" t="s">
        <v>86</v>
      </c>
      <c r="AW636" s="14" t="s">
        <v>32</v>
      </c>
      <c r="AX636" s="14" t="s">
        <v>76</v>
      </c>
      <c r="AY636" s="256" t="s">
        <v>137</v>
      </c>
    </row>
    <row r="637" s="2" customFormat="1" ht="21.75" customHeight="1">
      <c r="A637" s="37"/>
      <c r="B637" s="38"/>
      <c r="C637" s="257" t="s">
        <v>672</v>
      </c>
      <c r="D637" s="257" t="s">
        <v>207</v>
      </c>
      <c r="E637" s="258" t="s">
        <v>673</v>
      </c>
      <c r="F637" s="259" t="s">
        <v>674</v>
      </c>
      <c r="G637" s="260" t="s">
        <v>268</v>
      </c>
      <c r="H637" s="261">
        <v>4</v>
      </c>
      <c r="I637" s="262"/>
      <c r="J637" s="263">
        <f>ROUND(I637*H637,2)</f>
        <v>0</v>
      </c>
      <c r="K637" s="259" t="s">
        <v>143</v>
      </c>
      <c r="L637" s="264"/>
      <c r="M637" s="265" t="s">
        <v>1</v>
      </c>
      <c r="N637" s="266" t="s">
        <v>41</v>
      </c>
      <c r="O637" s="90"/>
      <c r="P637" s="226">
        <f>O637*H637</f>
        <v>0</v>
      </c>
      <c r="Q637" s="226">
        <v>0.00035</v>
      </c>
      <c r="R637" s="226">
        <f>Q637*H637</f>
        <v>0.0014</v>
      </c>
      <c r="S637" s="226">
        <v>0</v>
      </c>
      <c r="T637" s="227">
        <f>S637*H637</f>
        <v>0</v>
      </c>
      <c r="U637" s="37"/>
      <c r="V637" s="37"/>
      <c r="W637" s="37"/>
      <c r="X637" s="37"/>
      <c r="Y637" s="37"/>
      <c r="Z637" s="37"/>
      <c r="AA637" s="37"/>
      <c r="AB637" s="37"/>
      <c r="AC637" s="37"/>
      <c r="AD637" s="37"/>
      <c r="AE637" s="37"/>
      <c r="AR637" s="228" t="s">
        <v>206</v>
      </c>
      <c r="AT637" s="228" t="s">
        <v>207</v>
      </c>
      <c r="AU637" s="228" t="s">
        <v>86</v>
      </c>
      <c r="AY637" s="16" t="s">
        <v>137</v>
      </c>
      <c r="BE637" s="229">
        <f>IF(N637="základní",J637,0)</f>
        <v>0</v>
      </c>
      <c r="BF637" s="229">
        <f>IF(N637="snížená",J637,0)</f>
        <v>0</v>
      </c>
      <c r="BG637" s="229">
        <f>IF(N637="zákl. přenesená",J637,0)</f>
        <v>0</v>
      </c>
      <c r="BH637" s="229">
        <f>IF(N637="sníž. přenesená",J637,0)</f>
        <v>0</v>
      </c>
      <c r="BI637" s="229">
        <f>IF(N637="nulová",J637,0)</f>
        <v>0</v>
      </c>
      <c r="BJ637" s="16" t="s">
        <v>84</v>
      </c>
      <c r="BK637" s="229">
        <f>ROUND(I637*H637,2)</f>
        <v>0</v>
      </c>
      <c r="BL637" s="16" t="s">
        <v>144</v>
      </c>
      <c r="BM637" s="228" t="s">
        <v>675</v>
      </c>
    </row>
    <row r="638" s="13" customFormat="1">
      <c r="A638" s="13"/>
      <c r="B638" s="235"/>
      <c r="C638" s="236"/>
      <c r="D638" s="237" t="s">
        <v>148</v>
      </c>
      <c r="E638" s="238" t="s">
        <v>1</v>
      </c>
      <c r="F638" s="239" t="s">
        <v>445</v>
      </c>
      <c r="G638" s="236"/>
      <c r="H638" s="238" t="s">
        <v>1</v>
      </c>
      <c r="I638" s="240"/>
      <c r="J638" s="236"/>
      <c r="K638" s="236"/>
      <c r="L638" s="241"/>
      <c r="M638" s="242"/>
      <c r="N638" s="243"/>
      <c r="O638" s="243"/>
      <c r="P638" s="243"/>
      <c r="Q638" s="243"/>
      <c r="R638" s="243"/>
      <c r="S638" s="243"/>
      <c r="T638" s="24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45" t="s">
        <v>148</v>
      </c>
      <c r="AU638" s="245" t="s">
        <v>86</v>
      </c>
      <c r="AV638" s="13" t="s">
        <v>84</v>
      </c>
      <c r="AW638" s="13" t="s">
        <v>32</v>
      </c>
      <c r="AX638" s="13" t="s">
        <v>76</v>
      </c>
      <c r="AY638" s="245" t="s">
        <v>137</v>
      </c>
    </row>
    <row r="639" s="13" customFormat="1">
      <c r="A639" s="13"/>
      <c r="B639" s="235"/>
      <c r="C639" s="236"/>
      <c r="D639" s="237" t="s">
        <v>148</v>
      </c>
      <c r="E639" s="238" t="s">
        <v>1</v>
      </c>
      <c r="F639" s="239" t="s">
        <v>150</v>
      </c>
      <c r="G639" s="236"/>
      <c r="H639" s="238" t="s">
        <v>1</v>
      </c>
      <c r="I639" s="240"/>
      <c r="J639" s="236"/>
      <c r="K639" s="236"/>
      <c r="L639" s="241"/>
      <c r="M639" s="242"/>
      <c r="N639" s="243"/>
      <c r="O639" s="243"/>
      <c r="P639" s="243"/>
      <c r="Q639" s="243"/>
      <c r="R639" s="243"/>
      <c r="S639" s="243"/>
      <c r="T639" s="24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5" t="s">
        <v>148</v>
      </c>
      <c r="AU639" s="245" t="s">
        <v>86</v>
      </c>
      <c r="AV639" s="13" t="s">
        <v>84</v>
      </c>
      <c r="AW639" s="13" t="s">
        <v>32</v>
      </c>
      <c r="AX639" s="13" t="s">
        <v>76</v>
      </c>
      <c r="AY639" s="245" t="s">
        <v>137</v>
      </c>
    </row>
    <row r="640" s="14" customFormat="1">
      <c r="A640" s="14"/>
      <c r="B640" s="246"/>
      <c r="C640" s="247"/>
      <c r="D640" s="237" t="s">
        <v>148</v>
      </c>
      <c r="E640" s="248" t="s">
        <v>1</v>
      </c>
      <c r="F640" s="249" t="s">
        <v>144</v>
      </c>
      <c r="G640" s="247"/>
      <c r="H640" s="250">
        <v>4</v>
      </c>
      <c r="I640" s="251"/>
      <c r="J640" s="247"/>
      <c r="K640" s="247"/>
      <c r="L640" s="252"/>
      <c r="M640" s="253"/>
      <c r="N640" s="254"/>
      <c r="O640" s="254"/>
      <c r="P640" s="254"/>
      <c r="Q640" s="254"/>
      <c r="R640" s="254"/>
      <c r="S640" s="254"/>
      <c r="T640" s="25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6" t="s">
        <v>148</v>
      </c>
      <c r="AU640" s="256" t="s">
        <v>86</v>
      </c>
      <c r="AV640" s="14" t="s">
        <v>86</v>
      </c>
      <c r="AW640" s="14" t="s">
        <v>32</v>
      </c>
      <c r="AX640" s="14" t="s">
        <v>76</v>
      </c>
      <c r="AY640" s="256" t="s">
        <v>137</v>
      </c>
    </row>
    <row r="641" s="2" customFormat="1" ht="24.15" customHeight="1">
      <c r="A641" s="37"/>
      <c r="B641" s="38"/>
      <c r="C641" s="217" t="s">
        <v>676</v>
      </c>
      <c r="D641" s="217" t="s">
        <v>139</v>
      </c>
      <c r="E641" s="218" t="s">
        <v>677</v>
      </c>
      <c r="F641" s="219" t="s">
        <v>678</v>
      </c>
      <c r="G641" s="220" t="s">
        <v>280</v>
      </c>
      <c r="H641" s="221">
        <v>35</v>
      </c>
      <c r="I641" s="222"/>
      <c r="J641" s="223">
        <f>ROUND(I641*H641,2)</f>
        <v>0</v>
      </c>
      <c r="K641" s="219" t="s">
        <v>143</v>
      </c>
      <c r="L641" s="43"/>
      <c r="M641" s="224" t="s">
        <v>1</v>
      </c>
      <c r="N641" s="225" t="s">
        <v>41</v>
      </c>
      <c r="O641" s="90"/>
      <c r="P641" s="226">
        <f>O641*H641</f>
        <v>0</v>
      </c>
      <c r="Q641" s="226">
        <v>0.00025999999999999998</v>
      </c>
      <c r="R641" s="226">
        <f>Q641*H641</f>
        <v>0.0090999999999999987</v>
      </c>
      <c r="S641" s="226">
        <v>0</v>
      </c>
      <c r="T641" s="227">
        <f>S641*H641</f>
        <v>0</v>
      </c>
      <c r="U641" s="37"/>
      <c r="V641" s="37"/>
      <c r="W641" s="37"/>
      <c r="X641" s="37"/>
      <c r="Y641" s="37"/>
      <c r="Z641" s="37"/>
      <c r="AA641" s="37"/>
      <c r="AB641" s="37"/>
      <c r="AC641" s="37"/>
      <c r="AD641" s="37"/>
      <c r="AE641" s="37"/>
      <c r="AR641" s="228" t="s">
        <v>144</v>
      </c>
      <c r="AT641" s="228" t="s">
        <v>139</v>
      </c>
      <c r="AU641" s="228" t="s">
        <v>86</v>
      </c>
      <c r="AY641" s="16" t="s">
        <v>137</v>
      </c>
      <c r="BE641" s="229">
        <f>IF(N641="základní",J641,0)</f>
        <v>0</v>
      </c>
      <c r="BF641" s="229">
        <f>IF(N641="snížená",J641,0)</f>
        <v>0</v>
      </c>
      <c r="BG641" s="229">
        <f>IF(N641="zákl. přenesená",J641,0)</f>
        <v>0</v>
      </c>
      <c r="BH641" s="229">
        <f>IF(N641="sníž. přenesená",J641,0)</f>
        <v>0</v>
      </c>
      <c r="BI641" s="229">
        <f>IF(N641="nulová",J641,0)</f>
        <v>0</v>
      </c>
      <c r="BJ641" s="16" t="s">
        <v>84</v>
      </c>
      <c r="BK641" s="229">
        <f>ROUND(I641*H641,2)</f>
        <v>0</v>
      </c>
      <c r="BL641" s="16" t="s">
        <v>144</v>
      </c>
      <c r="BM641" s="228" t="s">
        <v>679</v>
      </c>
    </row>
    <row r="642" s="2" customFormat="1">
      <c r="A642" s="37"/>
      <c r="B642" s="38"/>
      <c r="C642" s="39"/>
      <c r="D642" s="230" t="s">
        <v>146</v>
      </c>
      <c r="E642" s="39"/>
      <c r="F642" s="231" t="s">
        <v>680</v>
      </c>
      <c r="G642" s="39"/>
      <c r="H642" s="39"/>
      <c r="I642" s="232"/>
      <c r="J642" s="39"/>
      <c r="K642" s="39"/>
      <c r="L642" s="43"/>
      <c r="M642" s="233"/>
      <c r="N642" s="234"/>
      <c r="O642" s="90"/>
      <c r="P642" s="90"/>
      <c r="Q642" s="90"/>
      <c r="R642" s="90"/>
      <c r="S642" s="90"/>
      <c r="T642" s="91"/>
      <c r="U642" s="37"/>
      <c r="V642" s="37"/>
      <c r="W642" s="37"/>
      <c r="X642" s="37"/>
      <c r="Y642" s="37"/>
      <c r="Z642" s="37"/>
      <c r="AA642" s="37"/>
      <c r="AB642" s="37"/>
      <c r="AC642" s="37"/>
      <c r="AD642" s="37"/>
      <c r="AE642" s="37"/>
      <c r="AT642" s="16" t="s">
        <v>146</v>
      </c>
      <c r="AU642" s="16" t="s">
        <v>86</v>
      </c>
    </row>
    <row r="643" s="13" customFormat="1">
      <c r="A643" s="13"/>
      <c r="B643" s="235"/>
      <c r="C643" s="236"/>
      <c r="D643" s="237" t="s">
        <v>148</v>
      </c>
      <c r="E643" s="238" t="s">
        <v>1</v>
      </c>
      <c r="F643" s="239" t="s">
        <v>445</v>
      </c>
      <c r="G643" s="236"/>
      <c r="H643" s="238" t="s">
        <v>1</v>
      </c>
      <c r="I643" s="240"/>
      <c r="J643" s="236"/>
      <c r="K643" s="236"/>
      <c r="L643" s="241"/>
      <c r="M643" s="242"/>
      <c r="N643" s="243"/>
      <c r="O643" s="243"/>
      <c r="P643" s="243"/>
      <c r="Q643" s="243"/>
      <c r="R643" s="243"/>
      <c r="S643" s="243"/>
      <c r="T643" s="244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45" t="s">
        <v>148</v>
      </c>
      <c r="AU643" s="245" t="s">
        <v>86</v>
      </c>
      <c r="AV643" s="13" t="s">
        <v>84</v>
      </c>
      <c r="AW643" s="13" t="s">
        <v>32</v>
      </c>
      <c r="AX643" s="13" t="s">
        <v>76</v>
      </c>
      <c r="AY643" s="245" t="s">
        <v>137</v>
      </c>
    </row>
    <row r="644" s="13" customFormat="1">
      <c r="A644" s="13"/>
      <c r="B644" s="235"/>
      <c r="C644" s="236"/>
      <c r="D644" s="237" t="s">
        <v>148</v>
      </c>
      <c r="E644" s="238" t="s">
        <v>1</v>
      </c>
      <c r="F644" s="239" t="s">
        <v>150</v>
      </c>
      <c r="G644" s="236"/>
      <c r="H644" s="238" t="s">
        <v>1</v>
      </c>
      <c r="I644" s="240"/>
      <c r="J644" s="236"/>
      <c r="K644" s="236"/>
      <c r="L644" s="241"/>
      <c r="M644" s="242"/>
      <c r="N644" s="243"/>
      <c r="O644" s="243"/>
      <c r="P644" s="243"/>
      <c r="Q644" s="243"/>
      <c r="R644" s="243"/>
      <c r="S644" s="243"/>
      <c r="T644" s="244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5" t="s">
        <v>148</v>
      </c>
      <c r="AU644" s="245" t="s">
        <v>86</v>
      </c>
      <c r="AV644" s="13" t="s">
        <v>84</v>
      </c>
      <c r="AW644" s="13" t="s">
        <v>32</v>
      </c>
      <c r="AX644" s="13" t="s">
        <v>76</v>
      </c>
      <c r="AY644" s="245" t="s">
        <v>137</v>
      </c>
    </row>
    <row r="645" s="14" customFormat="1">
      <c r="A645" s="14"/>
      <c r="B645" s="246"/>
      <c r="C645" s="247"/>
      <c r="D645" s="237" t="s">
        <v>148</v>
      </c>
      <c r="E645" s="248" t="s">
        <v>1</v>
      </c>
      <c r="F645" s="249" t="s">
        <v>681</v>
      </c>
      <c r="G645" s="247"/>
      <c r="H645" s="250">
        <v>35</v>
      </c>
      <c r="I645" s="251"/>
      <c r="J645" s="247"/>
      <c r="K645" s="247"/>
      <c r="L645" s="252"/>
      <c r="M645" s="253"/>
      <c r="N645" s="254"/>
      <c r="O645" s="254"/>
      <c r="P645" s="254"/>
      <c r="Q645" s="254"/>
      <c r="R645" s="254"/>
      <c r="S645" s="254"/>
      <c r="T645" s="255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6" t="s">
        <v>148</v>
      </c>
      <c r="AU645" s="256" t="s">
        <v>86</v>
      </c>
      <c r="AV645" s="14" t="s">
        <v>86</v>
      </c>
      <c r="AW645" s="14" t="s">
        <v>32</v>
      </c>
      <c r="AX645" s="14" t="s">
        <v>76</v>
      </c>
      <c r="AY645" s="256" t="s">
        <v>137</v>
      </c>
    </row>
    <row r="646" s="2" customFormat="1" ht="24.15" customHeight="1">
      <c r="A646" s="37"/>
      <c r="B646" s="38"/>
      <c r="C646" s="217" t="s">
        <v>682</v>
      </c>
      <c r="D646" s="217" t="s">
        <v>139</v>
      </c>
      <c r="E646" s="218" t="s">
        <v>683</v>
      </c>
      <c r="F646" s="219" t="s">
        <v>684</v>
      </c>
      <c r="G646" s="220" t="s">
        <v>280</v>
      </c>
      <c r="H646" s="221">
        <v>20</v>
      </c>
      <c r="I646" s="222"/>
      <c r="J646" s="223">
        <f>ROUND(I646*H646,2)</f>
        <v>0</v>
      </c>
      <c r="K646" s="219" t="s">
        <v>143</v>
      </c>
      <c r="L646" s="43"/>
      <c r="M646" s="224" t="s">
        <v>1</v>
      </c>
      <c r="N646" s="225" t="s">
        <v>41</v>
      </c>
      <c r="O646" s="90"/>
      <c r="P646" s="226">
        <f>O646*H646</f>
        <v>0</v>
      </c>
      <c r="Q646" s="226">
        <v>0.00012999999999999999</v>
      </c>
      <c r="R646" s="226">
        <f>Q646*H646</f>
        <v>0.0025999999999999999</v>
      </c>
      <c r="S646" s="226">
        <v>0</v>
      </c>
      <c r="T646" s="227">
        <f>S646*H646</f>
        <v>0</v>
      </c>
      <c r="U646" s="37"/>
      <c r="V646" s="37"/>
      <c r="W646" s="37"/>
      <c r="X646" s="37"/>
      <c r="Y646" s="37"/>
      <c r="Z646" s="37"/>
      <c r="AA646" s="37"/>
      <c r="AB646" s="37"/>
      <c r="AC646" s="37"/>
      <c r="AD646" s="37"/>
      <c r="AE646" s="37"/>
      <c r="AR646" s="228" t="s">
        <v>144</v>
      </c>
      <c r="AT646" s="228" t="s">
        <v>139</v>
      </c>
      <c r="AU646" s="228" t="s">
        <v>86</v>
      </c>
      <c r="AY646" s="16" t="s">
        <v>137</v>
      </c>
      <c r="BE646" s="229">
        <f>IF(N646="základní",J646,0)</f>
        <v>0</v>
      </c>
      <c r="BF646" s="229">
        <f>IF(N646="snížená",J646,0)</f>
        <v>0</v>
      </c>
      <c r="BG646" s="229">
        <f>IF(N646="zákl. přenesená",J646,0)</f>
        <v>0</v>
      </c>
      <c r="BH646" s="229">
        <f>IF(N646="sníž. přenesená",J646,0)</f>
        <v>0</v>
      </c>
      <c r="BI646" s="229">
        <f>IF(N646="nulová",J646,0)</f>
        <v>0</v>
      </c>
      <c r="BJ646" s="16" t="s">
        <v>84</v>
      </c>
      <c r="BK646" s="229">
        <f>ROUND(I646*H646,2)</f>
        <v>0</v>
      </c>
      <c r="BL646" s="16" t="s">
        <v>144</v>
      </c>
      <c r="BM646" s="228" t="s">
        <v>685</v>
      </c>
    </row>
    <row r="647" s="2" customFormat="1">
      <c r="A647" s="37"/>
      <c r="B647" s="38"/>
      <c r="C647" s="39"/>
      <c r="D647" s="230" t="s">
        <v>146</v>
      </c>
      <c r="E647" s="39"/>
      <c r="F647" s="231" t="s">
        <v>686</v>
      </c>
      <c r="G647" s="39"/>
      <c r="H647" s="39"/>
      <c r="I647" s="232"/>
      <c r="J647" s="39"/>
      <c r="K647" s="39"/>
      <c r="L647" s="43"/>
      <c r="M647" s="233"/>
      <c r="N647" s="234"/>
      <c r="O647" s="90"/>
      <c r="P647" s="90"/>
      <c r="Q647" s="90"/>
      <c r="R647" s="90"/>
      <c r="S647" s="90"/>
      <c r="T647" s="91"/>
      <c r="U647" s="37"/>
      <c r="V647" s="37"/>
      <c r="W647" s="37"/>
      <c r="X647" s="37"/>
      <c r="Y647" s="37"/>
      <c r="Z647" s="37"/>
      <c r="AA647" s="37"/>
      <c r="AB647" s="37"/>
      <c r="AC647" s="37"/>
      <c r="AD647" s="37"/>
      <c r="AE647" s="37"/>
      <c r="AT647" s="16" t="s">
        <v>146</v>
      </c>
      <c r="AU647" s="16" t="s">
        <v>86</v>
      </c>
    </row>
    <row r="648" s="13" customFormat="1">
      <c r="A648" s="13"/>
      <c r="B648" s="235"/>
      <c r="C648" s="236"/>
      <c r="D648" s="237" t="s">
        <v>148</v>
      </c>
      <c r="E648" s="238" t="s">
        <v>1</v>
      </c>
      <c r="F648" s="239" t="s">
        <v>445</v>
      </c>
      <c r="G648" s="236"/>
      <c r="H648" s="238" t="s">
        <v>1</v>
      </c>
      <c r="I648" s="240"/>
      <c r="J648" s="236"/>
      <c r="K648" s="236"/>
      <c r="L648" s="241"/>
      <c r="M648" s="242"/>
      <c r="N648" s="243"/>
      <c r="O648" s="243"/>
      <c r="P648" s="243"/>
      <c r="Q648" s="243"/>
      <c r="R648" s="243"/>
      <c r="S648" s="243"/>
      <c r="T648" s="244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45" t="s">
        <v>148</v>
      </c>
      <c r="AU648" s="245" t="s">
        <v>86</v>
      </c>
      <c r="AV648" s="13" t="s">
        <v>84</v>
      </c>
      <c r="AW648" s="13" t="s">
        <v>32</v>
      </c>
      <c r="AX648" s="13" t="s">
        <v>76</v>
      </c>
      <c r="AY648" s="245" t="s">
        <v>137</v>
      </c>
    </row>
    <row r="649" s="13" customFormat="1">
      <c r="A649" s="13"/>
      <c r="B649" s="235"/>
      <c r="C649" s="236"/>
      <c r="D649" s="237" t="s">
        <v>148</v>
      </c>
      <c r="E649" s="238" t="s">
        <v>1</v>
      </c>
      <c r="F649" s="239" t="s">
        <v>150</v>
      </c>
      <c r="G649" s="236"/>
      <c r="H649" s="238" t="s">
        <v>1</v>
      </c>
      <c r="I649" s="240"/>
      <c r="J649" s="236"/>
      <c r="K649" s="236"/>
      <c r="L649" s="241"/>
      <c r="M649" s="242"/>
      <c r="N649" s="243"/>
      <c r="O649" s="243"/>
      <c r="P649" s="243"/>
      <c r="Q649" s="243"/>
      <c r="R649" s="243"/>
      <c r="S649" s="243"/>
      <c r="T649" s="24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45" t="s">
        <v>148</v>
      </c>
      <c r="AU649" s="245" t="s">
        <v>86</v>
      </c>
      <c r="AV649" s="13" t="s">
        <v>84</v>
      </c>
      <c r="AW649" s="13" t="s">
        <v>32</v>
      </c>
      <c r="AX649" s="13" t="s">
        <v>76</v>
      </c>
      <c r="AY649" s="245" t="s">
        <v>137</v>
      </c>
    </row>
    <row r="650" s="14" customFormat="1">
      <c r="A650" s="14"/>
      <c r="B650" s="246"/>
      <c r="C650" s="247"/>
      <c r="D650" s="237" t="s">
        <v>148</v>
      </c>
      <c r="E650" s="248" t="s">
        <v>1</v>
      </c>
      <c r="F650" s="249" t="s">
        <v>687</v>
      </c>
      <c r="G650" s="247"/>
      <c r="H650" s="250">
        <v>20</v>
      </c>
      <c r="I650" s="251"/>
      <c r="J650" s="247"/>
      <c r="K650" s="247"/>
      <c r="L650" s="252"/>
      <c r="M650" s="253"/>
      <c r="N650" s="254"/>
      <c r="O650" s="254"/>
      <c r="P650" s="254"/>
      <c r="Q650" s="254"/>
      <c r="R650" s="254"/>
      <c r="S650" s="254"/>
      <c r="T650" s="255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6" t="s">
        <v>148</v>
      </c>
      <c r="AU650" s="256" t="s">
        <v>86</v>
      </c>
      <c r="AV650" s="14" t="s">
        <v>86</v>
      </c>
      <c r="AW650" s="14" t="s">
        <v>32</v>
      </c>
      <c r="AX650" s="14" t="s">
        <v>76</v>
      </c>
      <c r="AY650" s="256" t="s">
        <v>137</v>
      </c>
    </row>
    <row r="651" s="2" customFormat="1" ht="24.15" customHeight="1">
      <c r="A651" s="37"/>
      <c r="B651" s="38"/>
      <c r="C651" s="217" t="s">
        <v>688</v>
      </c>
      <c r="D651" s="217" t="s">
        <v>139</v>
      </c>
      <c r="E651" s="218" t="s">
        <v>689</v>
      </c>
      <c r="F651" s="219" t="s">
        <v>690</v>
      </c>
      <c r="G651" s="220" t="s">
        <v>142</v>
      </c>
      <c r="H651" s="221">
        <v>2.3999999999999999</v>
      </c>
      <c r="I651" s="222"/>
      <c r="J651" s="223">
        <f>ROUND(I651*H651,2)</f>
        <v>0</v>
      </c>
      <c r="K651" s="219" t="s">
        <v>143</v>
      </c>
      <c r="L651" s="43"/>
      <c r="M651" s="224" t="s">
        <v>1</v>
      </c>
      <c r="N651" s="225" t="s">
        <v>41</v>
      </c>
      <c r="O651" s="90"/>
      <c r="P651" s="226">
        <f>O651*H651</f>
        <v>0</v>
      </c>
      <c r="Q651" s="226">
        <v>0.0014499999999999999</v>
      </c>
      <c r="R651" s="226">
        <f>Q651*H651</f>
        <v>0.0034799999999999996</v>
      </c>
      <c r="S651" s="226">
        <v>0</v>
      </c>
      <c r="T651" s="227">
        <f>S651*H651</f>
        <v>0</v>
      </c>
      <c r="U651" s="37"/>
      <c r="V651" s="37"/>
      <c r="W651" s="37"/>
      <c r="X651" s="37"/>
      <c r="Y651" s="37"/>
      <c r="Z651" s="37"/>
      <c r="AA651" s="37"/>
      <c r="AB651" s="37"/>
      <c r="AC651" s="37"/>
      <c r="AD651" s="37"/>
      <c r="AE651" s="37"/>
      <c r="AR651" s="228" t="s">
        <v>144</v>
      </c>
      <c r="AT651" s="228" t="s">
        <v>139</v>
      </c>
      <c r="AU651" s="228" t="s">
        <v>86</v>
      </c>
      <c r="AY651" s="16" t="s">
        <v>137</v>
      </c>
      <c r="BE651" s="229">
        <f>IF(N651="základní",J651,0)</f>
        <v>0</v>
      </c>
      <c r="BF651" s="229">
        <f>IF(N651="snížená",J651,0)</f>
        <v>0</v>
      </c>
      <c r="BG651" s="229">
        <f>IF(N651="zákl. přenesená",J651,0)</f>
        <v>0</v>
      </c>
      <c r="BH651" s="229">
        <f>IF(N651="sníž. přenesená",J651,0)</f>
        <v>0</v>
      </c>
      <c r="BI651" s="229">
        <f>IF(N651="nulová",J651,0)</f>
        <v>0</v>
      </c>
      <c r="BJ651" s="16" t="s">
        <v>84</v>
      </c>
      <c r="BK651" s="229">
        <f>ROUND(I651*H651,2)</f>
        <v>0</v>
      </c>
      <c r="BL651" s="16" t="s">
        <v>144</v>
      </c>
      <c r="BM651" s="228" t="s">
        <v>691</v>
      </c>
    </row>
    <row r="652" s="2" customFormat="1">
      <c r="A652" s="37"/>
      <c r="B652" s="38"/>
      <c r="C652" s="39"/>
      <c r="D652" s="230" t="s">
        <v>146</v>
      </c>
      <c r="E652" s="39"/>
      <c r="F652" s="231" t="s">
        <v>692</v>
      </c>
      <c r="G652" s="39"/>
      <c r="H652" s="39"/>
      <c r="I652" s="232"/>
      <c r="J652" s="39"/>
      <c r="K652" s="39"/>
      <c r="L652" s="43"/>
      <c r="M652" s="233"/>
      <c r="N652" s="234"/>
      <c r="O652" s="90"/>
      <c r="P652" s="90"/>
      <c r="Q652" s="90"/>
      <c r="R652" s="90"/>
      <c r="S652" s="90"/>
      <c r="T652" s="91"/>
      <c r="U652" s="37"/>
      <c r="V652" s="37"/>
      <c r="W652" s="37"/>
      <c r="X652" s="37"/>
      <c r="Y652" s="37"/>
      <c r="Z652" s="37"/>
      <c r="AA652" s="37"/>
      <c r="AB652" s="37"/>
      <c r="AC652" s="37"/>
      <c r="AD652" s="37"/>
      <c r="AE652" s="37"/>
      <c r="AT652" s="16" t="s">
        <v>146</v>
      </c>
      <c r="AU652" s="16" t="s">
        <v>86</v>
      </c>
    </row>
    <row r="653" s="13" customFormat="1">
      <c r="A653" s="13"/>
      <c r="B653" s="235"/>
      <c r="C653" s="236"/>
      <c r="D653" s="237" t="s">
        <v>148</v>
      </c>
      <c r="E653" s="238" t="s">
        <v>1</v>
      </c>
      <c r="F653" s="239" t="s">
        <v>445</v>
      </c>
      <c r="G653" s="236"/>
      <c r="H653" s="238" t="s">
        <v>1</v>
      </c>
      <c r="I653" s="240"/>
      <c r="J653" s="236"/>
      <c r="K653" s="236"/>
      <c r="L653" s="241"/>
      <c r="M653" s="242"/>
      <c r="N653" s="243"/>
      <c r="O653" s="243"/>
      <c r="P653" s="243"/>
      <c r="Q653" s="243"/>
      <c r="R653" s="243"/>
      <c r="S653" s="243"/>
      <c r="T653" s="24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45" t="s">
        <v>148</v>
      </c>
      <c r="AU653" s="245" t="s">
        <v>86</v>
      </c>
      <c r="AV653" s="13" t="s">
        <v>84</v>
      </c>
      <c r="AW653" s="13" t="s">
        <v>32</v>
      </c>
      <c r="AX653" s="13" t="s">
        <v>76</v>
      </c>
      <c r="AY653" s="245" t="s">
        <v>137</v>
      </c>
    </row>
    <row r="654" s="13" customFormat="1">
      <c r="A654" s="13"/>
      <c r="B654" s="235"/>
      <c r="C654" s="236"/>
      <c r="D654" s="237" t="s">
        <v>148</v>
      </c>
      <c r="E654" s="238" t="s">
        <v>1</v>
      </c>
      <c r="F654" s="239" t="s">
        <v>150</v>
      </c>
      <c r="G654" s="236"/>
      <c r="H654" s="238" t="s">
        <v>1</v>
      </c>
      <c r="I654" s="240"/>
      <c r="J654" s="236"/>
      <c r="K654" s="236"/>
      <c r="L654" s="241"/>
      <c r="M654" s="242"/>
      <c r="N654" s="243"/>
      <c r="O654" s="243"/>
      <c r="P654" s="243"/>
      <c r="Q654" s="243"/>
      <c r="R654" s="243"/>
      <c r="S654" s="243"/>
      <c r="T654" s="24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45" t="s">
        <v>148</v>
      </c>
      <c r="AU654" s="245" t="s">
        <v>86</v>
      </c>
      <c r="AV654" s="13" t="s">
        <v>84</v>
      </c>
      <c r="AW654" s="13" t="s">
        <v>32</v>
      </c>
      <c r="AX654" s="13" t="s">
        <v>76</v>
      </c>
      <c r="AY654" s="245" t="s">
        <v>137</v>
      </c>
    </row>
    <row r="655" s="14" customFormat="1">
      <c r="A655" s="14"/>
      <c r="B655" s="246"/>
      <c r="C655" s="247"/>
      <c r="D655" s="237" t="s">
        <v>148</v>
      </c>
      <c r="E655" s="248" t="s">
        <v>1</v>
      </c>
      <c r="F655" s="249" t="s">
        <v>693</v>
      </c>
      <c r="G655" s="247"/>
      <c r="H655" s="250">
        <v>2.3999999999999999</v>
      </c>
      <c r="I655" s="251"/>
      <c r="J655" s="247"/>
      <c r="K655" s="247"/>
      <c r="L655" s="252"/>
      <c r="M655" s="253"/>
      <c r="N655" s="254"/>
      <c r="O655" s="254"/>
      <c r="P655" s="254"/>
      <c r="Q655" s="254"/>
      <c r="R655" s="254"/>
      <c r="S655" s="254"/>
      <c r="T655" s="25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6" t="s">
        <v>148</v>
      </c>
      <c r="AU655" s="256" t="s">
        <v>86</v>
      </c>
      <c r="AV655" s="14" t="s">
        <v>86</v>
      </c>
      <c r="AW655" s="14" t="s">
        <v>32</v>
      </c>
      <c r="AX655" s="14" t="s">
        <v>76</v>
      </c>
      <c r="AY655" s="256" t="s">
        <v>137</v>
      </c>
    </row>
    <row r="656" s="2" customFormat="1" ht="24.15" customHeight="1">
      <c r="A656" s="37"/>
      <c r="B656" s="38"/>
      <c r="C656" s="217" t="s">
        <v>694</v>
      </c>
      <c r="D656" s="217" t="s">
        <v>139</v>
      </c>
      <c r="E656" s="218" t="s">
        <v>695</v>
      </c>
      <c r="F656" s="219" t="s">
        <v>696</v>
      </c>
      <c r="G656" s="220" t="s">
        <v>280</v>
      </c>
      <c r="H656" s="221">
        <v>57</v>
      </c>
      <c r="I656" s="222"/>
      <c r="J656" s="223">
        <f>ROUND(I656*H656,2)</f>
        <v>0</v>
      </c>
      <c r="K656" s="219" t="s">
        <v>143</v>
      </c>
      <c r="L656" s="43"/>
      <c r="M656" s="224" t="s">
        <v>1</v>
      </c>
      <c r="N656" s="225" t="s">
        <v>41</v>
      </c>
      <c r="O656" s="90"/>
      <c r="P656" s="226">
        <f>O656*H656</f>
        <v>0</v>
      </c>
      <c r="Q656" s="226">
        <v>0.10095</v>
      </c>
      <c r="R656" s="226">
        <f>Q656*H656</f>
        <v>5.7541500000000001</v>
      </c>
      <c r="S656" s="226">
        <v>0</v>
      </c>
      <c r="T656" s="227">
        <f>S656*H656</f>
        <v>0</v>
      </c>
      <c r="U656" s="37"/>
      <c r="V656" s="37"/>
      <c r="W656" s="37"/>
      <c r="X656" s="37"/>
      <c r="Y656" s="37"/>
      <c r="Z656" s="37"/>
      <c r="AA656" s="37"/>
      <c r="AB656" s="37"/>
      <c r="AC656" s="37"/>
      <c r="AD656" s="37"/>
      <c r="AE656" s="37"/>
      <c r="AR656" s="228" t="s">
        <v>144</v>
      </c>
      <c r="AT656" s="228" t="s">
        <v>139</v>
      </c>
      <c r="AU656" s="228" t="s">
        <v>86</v>
      </c>
      <c r="AY656" s="16" t="s">
        <v>137</v>
      </c>
      <c r="BE656" s="229">
        <f>IF(N656="základní",J656,0)</f>
        <v>0</v>
      </c>
      <c r="BF656" s="229">
        <f>IF(N656="snížená",J656,0)</f>
        <v>0</v>
      </c>
      <c r="BG656" s="229">
        <f>IF(N656="zákl. přenesená",J656,0)</f>
        <v>0</v>
      </c>
      <c r="BH656" s="229">
        <f>IF(N656="sníž. přenesená",J656,0)</f>
        <v>0</v>
      </c>
      <c r="BI656" s="229">
        <f>IF(N656="nulová",J656,0)</f>
        <v>0</v>
      </c>
      <c r="BJ656" s="16" t="s">
        <v>84</v>
      </c>
      <c r="BK656" s="229">
        <f>ROUND(I656*H656,2)</f>
        <v>0</v>
      </c>
      <c r="BL656" s="16" t="s">
        <v>144</v>
      </c>
      <c r="BM656" s="228" t="s">
        <v>697</v>
      </c>
    </row>
    <row r="657" s="2" customFormat="1">
      <c r="A657" s="37"/>
      <c r="B657" s="38"/>
      <c r="C657" s="39"/>
      <c r="D657" s="230" t="s">
        <v>146</v>
      </c>
      <c r="E657" s="39"/>
      <c r="F657" s="231" t="s">
        <v>698</v>
      </c>
      <c r="G657" s="39"/>
      <c r="H657" s="39"/>
      <c r="I657" s="232"/>
      <c r="J657" s="39"/>
      <c r="K657" s="39"/>
      <c r="L657" s="43"/>
      <c r="M657" s="233"/>
      <c r="N657" s="234"/>
      <c r="O657" s="90"/>
      <c r="P657" s="90"/>
      <c r="Q657" s="90"/>
      <c r="R657" s="90"/>
      <c r="S657" s="90"/>
      <c r="T657" s="91"/>
      <c r="U657" s="37"/>
      <c r="V657" s="37"/>
      <c r="W657" s="37"/>
      <c r="X657" s="37"/>
      <c r="Y657" s="37"/>
      <c r="Z657" s="37"/>
      <c r="AA657" s="37"/>
      <c r="AB657" s="37"/>
      <c r="AC657" s="37"/>
      <c r="AD657" s="37"/>
      <c r="AE657" s="37"/>
      <c r="AT657" s="16" t="s">
        <v>146</v>
      </c>
      <c r="AU657" s="16" t="s">
        <v>86</v>
      </c>
    </row>
    <row r="658" s="2" customFormat="1" ht="16.5" customHeight="1">
      <c r="A658" s="37"/>
      <c r="B658" s="38"/>
      <c r="C658" s="257" t="s">
        <v>699</v>
      </c>
      <c r="D658" s="257" t="s">
        <v>207</v>
      </c>
      <c r="E658" s="258" t="s">
        <v>700</v>
      </c>
      <c r="F658" s="259" t="s">
        <v>701</v>
      </c>
      <c r="G658" s="260" t="s">
        <v>280</v>
      </c>
      <c r="H658" s="261">
        <v>59.850000000000001</v>
      </c>
      <c r="I658" s="262"/>
      <c r="J658" s="263">
        <f>ROUND(I658*H658,2)</f>
        <v>0</v>
      </c>
      <c r="K658" s="259" t="s">
        <v>143</v>
      </c>
      <c r="L658" s="264"/>
      <c r="M658" s="265" t="s">
        <v>1</v>
      </c>
      <c r="N658" s="266" t="s">
        <v>41</v>
      </c>
      <c r="O658" s="90"/>
      <c r="P658" s="226">
        <f>O658*H658</f>
        <v>0</v>
      </c>
      <c r="Q658" s="226">
        <v>0.024</v>
      </c>
      <c r="R658" s="226">
        <f>Q658*H658</f>
        <v>1.4364000000000001</v>
      </c>
      <c r="S658" s="226">
        <v>0</v>
      </c>
      <c r="T658" s="227">
        <f>S658*H658</f>
        <v>0</v>
      </c>
      <c r="U658" s="37"/>
      <c r="V658" s="37"/>
      <c r="W658" s="37"/>
      <c r="X658" s="37"/>
      <c r="Y658" s="37"/>
      <c r="Z658" s="37"/>
      <c r="AA658" s="37"/>
      <c r="AB658" s="37"/>
      <c r="AC658" s="37"/>
      <c r="AD658" s="37"/>
      <c r="AE658" s="37"/>
      <c r="AR658" s="228" t="s">
        <v>206</v>
      </c>
      <c r="AT658" s="228" t="s">
        <v>207</v>
      </c>
      <c r="AU658" s="228" t="s">
        <v>86</v>
      </c>
      <c r="AY658" s="16" t="s">
        <v>137</v>
      </c>
      <c r="BE658" s="229">
        <f>IF(N658="základní",J658,0)</f>
        <v>0</v>
      </c>
      <c r="BF658" s="229">
        <f>IF(N658="snížená",J658,0)</f>
        <v>0</v>
      </c>
      <c r="BG658" s="229">
        <f>IF(N658="zákl. přenesená",J658,0)</f>
        <v>0</v>
      </c>
      <c r="BH658" s="229">
        <f>IF(N658="sníž. přenesená",J658,0)</f>
        <v>0</v>
      </c>
      <c r="BI658" s="229">
        <f>IF(N658="nulová",J658,0)</f>
        <v>0</v>
      </c>
      <c r="BJ658" s="16" t="s">
        <v>84</v>
      </c>
      <c r="BK658" s="229">
        <f>ROUND(I658*H658,2)</f>
        <v>0</v>
      </c>
      <c r="BL658" s="16" t="s">
        <v>144</v>
      </c>
      <c r="BM658" s="228" t="s">
        <v>702</v>
      </c>
    </row>
    <row r="659" s="13" customFormat="1">
      <c r="A659" s="13"/>
      <c r="B659" s="235"/>
      <c r="C659" s="236"/>
      <c r="D659" s="237" t="s">
        <v>148</v>
      </c>
      <c r="E659" s="238" t="s">
        <v>1</v>
      </c>
      <c r="F659" s="239" t="s">
        <v>418</v>
      </c>
      <c r="G659" s="236"/>
      <c r="H659" s="238" t="s">
        <v>1</v>
      </c>
      <c r="I659" s="240"/>
      <c r="J659" s="236"/>
      <c r="K659" s="236"/>
      <c r="L659" s="241"/>
      <c r="M659" s="242"/>
      <c r="N659" s="243"/>
      <c r="O659" s="243"/>
      <c r="P659" s="243"/>
      <c r="Q659" s="243"/>
      <c r="R659" s="243"/>
      <c r="S659" s="243"/>
      <c r="T659" s="24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5" t="s">
        <v>148</v>
      </c>
      <c r="AU659" s="245" t="s">
        <v>86</v>
      </c>
      <c r="AV659" s="13" t="s">
        <v>84</v>
      </c>
      <c r="AW659" s="13" t="s">
        <v>32</v>
      </c>
      <c r="AX659" s="13" t="s">
        <v>76</v>
      </c>
      <c r="AY659" s="245" t="s">
        <v>137</v>
      </c>
    </row>
    <row r="660" s="13" customFormat="1">
      <c r="A660" s="13"/>
      <c r="B660" s="235"/>
      <c r="C660" s="236"/>
      <c r="D660" s="237" t="s">
        <v>148</v>
      </c>
      <c r="E660" s="238" t="s">
        <v>1</v>
      </c>
      <c r="F660" s="239" t="s">
        <v>150</v>
      </c>
      <c r="G660" s="236"/>
      <c r="H660" s="238" t="s">
        <v>1</v>
      </c>
      <c r="I660" s="240"/>
      <c r="J660" s="236"/>
      <c r="K660" s="236"/>
      <c r="L660" s="241"/>
      <c r="M660" s="242"/>
      <c r="N660" s="243"/>
      <c r="O660" s="243"/>
      <c r="P660" s="243"/>
      <c r="Q660" s="243"/>
      <c r="R660" s="243"/>
      <c r="S660" s="243"/>
      <c r="T660" s="244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45" t="s">
        <v>148</v>
      </c>
      <c r="AU660" s="245" t="s">
        <v>86</v>
      </c>
      <c r="AV660" s="13" t="s">
        <v>84</v>
      </c>
      <c r="AW660" s="13" t="s">
        <v>32</v>
      </c>
      <c r="AX660" s="13" t="s">
        <v>76</v>
      </c>
      <c r="AY660" s="245" t="s">
        <v>137</v>
      </c>
    </row>
    <row r="661" s="14" customFormat="1">
      <c r="A661" s="14"/>
      <c r="B661" s="246"/>
      <c r="C661" s="247"/>
      <c r="D661" s="237" t="s">
        <v>148</v>
      </c>
      <c r="E661" s="248" t="s">
        <v>1</v>
      </c>
      <c r="F661" s="249" t="s">
        <v>703</v>
      </c>
      <c r="G661" s="247"/>
      <c r="H661" s="250">
        <v>57</v>
      </c>
      <c r="I661" s="251"/>
      <c r="J661" s="247"/>
      <c r="K661" s="247"/>
      <c r="L661" s="252"/>
      <c r="M661" s="253"/>
      <c r="N661" s="254"/>
      <c r="O661" s="254"/>
      <c r="P661" s="254"/>
      <c r="Q661" s="254"/>
      <c r="R661" s="254"/>
      <c r="S661" s="254"/>
      <c r="T661" s="255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56" t="s">
        <v>148</v>
      </c>
      <c r="AU661" s="256" t="s">
        <v>86</v>
      </c>
      <c r="AV661" s="14" t="s">
        <v>86</v>
      </c>
      <c r="AW661" s="14" t="s">
        <v>32</v>
      </c>
      <c r="AX661" s="14" t="s">
        <v>76</v>
      </c>
      <c r="AY661" s="256" t="s">
        <v>137</v>
      </c>
    </row>
    <row r="662" s="14" customFormat="1">
      <c r="A662" s="14"/>
      <c r="B662" s="246"/>
      <c r="C662" s="247"/>
      <c r="D662" s="237" t="s">
        <v>148</v>
      </c>
      <c r="E662" s="247"/>
      <c r="F662" s="249" t="s">
        <v>704</v>
      </c>
      <c r="G662" s="247"/>
      <c r="H662" s="250">
        <v>59.850000000000001</v>
      </c>
      <c r="I662" s="251"/>
      <c r="J662" s="247"/>
      <c r="K662" s="247"/>
      <c r="L662" s="252"/>
      <c r="M662" s="253"/>
      <c r="N662" s="254"/>
      <c r="O662" s="254"/>
      <c r="P662" s="254"/>
      <c r="Q662" s="254"/>
      <c r="R662" s="254"/>
      <c r="S662" s="254"/>
      <c r="T662" s="255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6" t="s">
        <v>148</v>
      </c>
      <c r="AU662" s="256" t="s">
        <v>86</v>
      </c>
      <c r="AV662" s="14" t="s">
        <v>86</v>
      </c>
      <c r="AW662" s="14" t="s">
        <v>4</v>
      </c>
      <c r="AX662" s="14" t="s">
        <v>84</v>
      </c>
      <c r="AY662" s="256" t="s">
        <v>137</v>
      </c>
    </row>
    <row r="663" s="2" customFormat="1" ht="33" customHeight="1">
      <c r="A663" s="37"/>
      <c r="B663" s="38"/>
      <c r="C663" s="217" t="s">
        <v>705</v>
      </c>
      <c r="D663" s="217" t="s">
        <v>139</v>
      </c>
      <c r="E663" s="218" t="s">
        <v>706</v>
      </c>
      <c r="F663" s="219" t="s">
        <v>707</v>
      </c>
      <c r="G663" s="220" t="s">
        <v>280</v>
      </c>
      <c r="H663" s="221">
        <v>98</v>
      </c>
      <c r="I663" s="222"/>
      <c r="J663" s="223">
        <f>ROUND(I663*H663,2)</f>
        <v>0</v>
      </c>
      <c r="K663" s="219" t="s">
        <v>143</v>
      </c>
      <c r="L663" s="43"/>
      <c r="M663" s="224" t="s">
        <v>1</v>
      </c>
      <c r="N663" s="225" t="s">
        <v>41</v>
      </c>
      <c r="O663" s="90"/>
      <c r="P663" s="226">
        <f>O663*H663</f>
        <v>0</v>
      </c>
      <c r="Q663" s="226">
        <v>0.095990000000000006</v>
      </c>
      <c r="R663" s="226">
        <f>Q663*H663</f>
        <v>9.407020000000001</v>
      </c>
      <c r="S663" s="226">
        <v>0</v>
      </c>
      <c r="T663" s="227">
        <f>S663*H663</f>
        <v>0</v>
      </c>
      <c r="U663" s="37"/>
      <c r="V663" s="37"/>
      <c r="W663" s="37"/>
      <c r="X663" s="37"/>
      <c r="Y663" s="37"/>
      <c r="Z663" s="37"/>
      <c r="AA663" s="37"/>
      <c r="AB663" s="37"/>
      <c r="AC663" s="37"/>
      <c r="AD663" s="37"/>
      <c r="AE663" s="37"/>
      <c r="AR663" s="228" t="s">
        <v>144</v>
      </c>
      <c r="AT663" s="228" t="s">
        <v>139</v>
      </c>
      <c r="AU663" s="228" t="s">
        <v>86</v>
      </c>
      <c r="AY663" s="16" t="s">
        <v>137</v>
      </c>
      <c r="BE663" s="229">
        <f>IF(N663="základní",J663,0)</f>
        <v>0</v>
      </c>
      <c r="BF663" s="229">
        <f>IF(N663="snížená",J663,0)</f>
        <v>0</v>
      </c>
      <c r="BG663" s="229">
        <f>IF(N663="zákl. přenesená",J663,0)</f>
        <v>0</v>
      </c>
      <c r="BH663" s="229">
        <f>IF(N663="sníž. přenesená",J663,0)</f>
        <v>0</v>
      </c>
      <c r="BI663" s="229">
        <f>IF(N663="nulová",J663,0)</f>
        <v>0</v>
      </c>
      <c r="BJ663" s="16" t="s">
        <v>84</v>
      </c>
      <c r="BK663" s="229">
        <f>ROUND(I663*H663,2)</f>
        <v>0</v>
      </c>
      <c r="BL663" s="16" t="s">
        <v>144</v>
      </c>
      <c r="BM663" s="228" t="s">
        <v>708</v>
      </c>
    </row>
    <row r="664" s="2" customFormat="1">
      <c r="A664" s="37"/>
      <c r="B664" s="38"/>
      <c r="C664" s="39"/>
      <c r="D664" s="230" t="s">
        <v>146</v>
      </c>
      <c r="E664" s="39"/>
      <c r="F664" s="231" t="s">
        <v>709</v>
      </c>
      <c r="G664" s="39"/>
      <c r="H664" s="39"/>
      <c r="I664" s="232"/>
      <c r="J664" s="39"/>
      <c r="K664" s="39"/>
      <c r="L664" s="43"/>
      <c r="M664" s="233"/>
      <c r="N664" s="234"/>
      <c r="O664" s="90"/>
      <c r="P664" s="90"/>
      <c r="Q664" s="90"/>
      <c r="R664" s="90"/>
      <c r="S664" s="90"/>
      <c r="T664" s="91"/>
      <c r="U664" s="37"/>
      <c r="V664" s="37"/>
      <c r="W664" s="37"/>
      <c r="X664" s="37"/>
      <c r="Y664" s="37"/>
      <c r="Z664" s="37"/>
      <c r="AA664" s="37"/>
      <c r="AB664" s="37"/>
      <c r="AC664" s="37"/>
      <c r="AD664" s="37"/>
      <c r="AE664" s="37"/>
      <c r="AT664" s="16" t="s">
        <v>146</v>
      </c>
      <c r="AU664" s="16" t="s">
        <v>86</v>
      </c>
    </row>
    <row r="665" s="2" customFormat="1" ht="16.5" customHeight="1">
      <c r="A665" s="37"/>
      <c r="B665" s="38"/>
      <c r="C665" s="257" t="s">
        <v>710</v>
      </c>
      <c r="D665" s="257" t="s">
        <v>207</v>
      </c>
      <c r="E665" s="258" t="s">
        <v>711</v>
      </c>
      <c r="F665" s="259" t="s">
        <v>712</v>
      </c>
      <c r="G665" s="260" t="s">
        <v>280</v>
      </c>
      <c r="H665" s="261">
        <v>102.90000000000001</v>
      </c>
      <c r="I665" s="262"/>
      <c r="J665" s="263">
        <f>ROUND(I665*H665,2)</f>
        <v>0</v>
      </c>
      <c r="K665" s="259" t="s">
        <v>143</v>
      </c>
      <c r="L665" s="264"/>
      <c r="M665" s="265" t="s">
        <v>1</v>
      </c>
      <c r="N665" s="266" t="s">
        <v>41</v>
      </c>
      <c r="O665" s="90"/>
      <c r="P665" s="226">
        <f>O665*H665</f>
        <v>0</v>
      </c>
      <c r="Q665" s="226">
        <v>0.056120000000000003</v>
      </c>
      <c r="R665" s="226">
        <f>Q665*H665</f>
        <v>5.7747480000000007</v>
      </c>
      <c r="S665" s="226">
        <v>0</v>
      </c>
      <c r="T665" s="227">
        <f>S665*H665</f>
        <v>0</v>
      </c>
      <c r="U665" s="37"/>
      <c r="V665" s="37"/>
      <c r="W665" s="37"/>
      <c r="X665" s="37"/>
      <c r="Y665" s="37"/>
      <c r="Z665" s="37"/>
      <c r="AA665" s="37"/>
      <c r="AB665" s="37"/>
      <c r="AC665" s="37"/>
      <c r="AD665" s="37"/>
      <c r="AE665" s="37"/>
      <c r="AR665" s="228" t="s">
        <v>206</v>
      </c>
      <c r="AT665" s="228" t="s">
        <v>207</v>
      </c>
      <c r="AU665" s="228" t="s">
        <v>86</v>
      </c>
      <c r="AY665" s="16" t="s">
        <v>137</v>
      </c>
      <c r="BE665" s="229">
        <f>IF(N665="základní",J665,0)</f>
        <v>0</v>
      </c>
      <c r="BF665" s="229">
        <f>IF(N665="snížená",J665,0)</f>
        <v>0</v>
      </c>
      <c r="BG665" s="229">
        <f>IF(N665="zákl. přenesená",J665,0)</f>
        <v>0</v>
      </c>
      <c r="BH665" s="229">
        <f>IF(N665="sníž. přenesená",J665,0)</f>
        <v>0</v>
      </c>
      <c r="BI665" s="229">
        <f>IF(N665="nulová",J665,0)</f>
        <v>0</v>
      </c>
      <c r="BJ665" s="16" t="s">
        <v>84</v>
      </c>
      <c r="BK665" s="229">
        <f>ROUND(I665*H665,2)</f>
        <v>0</v>
      </c>
      <c r="BL665" s="16" t="s">
        <v>144</v>
      </c>
      <c r="BM665" s="228" t="s">
        <v>713</v>
      </c>
    </row>
    <row r="666" s="13" customFormat="1">
      <c r="A666" s="13"/>
      <c r="B666" s="235"/>
      <c r="C666" s="236"/>
      <c r="D666" s="237" t="s">
        <v>148</v>
      </c>
      <c r="E666" s="238" t="s">
        <v>1</v>
      </c>
      <c r="F666" s="239" t="s">
        <v>418</v>
      </c>
      <c r="G666" s="236"/>
      <c r="H666" s="238" t="s">
        <v>1</v>
      </c>
      <c r="I666" s="240"/>
      <c r="J666" s="236"/>
      <c r="K666" s="236"/>
      <c r="L666" s="241"/>
      <c r="M666" s="242"/>
      <c r="N666" s="243"/>
      <c r="O666" s="243"/>
      <c r="P666" s="243"/>
      <c r="Q666" s="243"/>
      <c r="R666" s="243"/>
      <c r="S666" s="243"/>
      <c r="T666" s="244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5" t="s">
        <v>148</v>
      </c>
      <c r="AU666" s="245" t="s">
        <v>86</v>
      </c>
      <c r="AV666" s="13" t="s">
        <v>84</v>
      </c>
      <c r="AW666" s="13" t="s">
        <v>32</v>
      </c>
      <c r="AX666" s="13" t="s">
        <v>76</v>
      </c>
      <c r="AY666" s="245" t="s">
        <v>137</v>
      </c>
    </row>
    <row r="667" s="13" customFormat="1">
      <c r="A667" s="13"/>
      <c r="B667" s="235"/>
      <c r="C667" s="236"/>
      <c r="D667" s="237" t="s">
        <v>148</v>
      </c>
      <c r="E667" s="238" t="s">
        <v>1</v>
      </c>
      <c r="F667" s="239" t="s">
        <v>150</v>
      </c>
      <c r="G667" s="236"/>
      <c r="H667" s="238" t="s">
        <v>1</v>
      </c>
      <c r="I667" s="240"/>
      <c r="J667" s="236"/>
      <c r="K667" s="236"/>
      <c r="L667" s="241"/>
      <c r="M667" s="242"/>
      <c r="N667" s="243"/>
      <c r="O667" s="243"/>
      <c r="P667" s="243"/>
      <c r="Q667" s="243"/>
      <c r="R667" s="243"/>
      <c r="S667" s="243"/>
      <c r="T667" s="244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45" t="s">
        <v>148</v>
      </c>
      <c r="AU667" s="245" t="s">
        <v>86</v>
      </c>
      <c r="AV667" s="13" t="s">
        <v>84</v>
      </c>
      <c r="AW667" s="13" t="s">
        <v>32</v>
      </c>
      <c r="AX667" s="13" t="s">
        <v>76</v>
      </c>
      <c r="AY667" s="245" t="s">
        <v>137</v>
      </c>
    </row>
    <row r="668" s="14" customFormat="1">
      <c r="A668" s="14"/>
      <c r="B668" s="246"/>
      <c r="C668" s="247"/>
      <c r="D668" s="237" t="s">
        <v>148</v>
      </c>
      <c r="E668" s="248" t="s">
        <v>1</v>
      </c>
      <c r="F668" s="249" t="s">
        <v>714</v>
      </c>
      <c r="G668" s="247"/>
      <c r="H668" s="250">
        <v>98</v>
      </c>
      <c r="I668" s="251"/>
      <c r="J668" s="247"/>
      <c r="K668" s="247"/>
      <c r="L668" s="252"/>
      <c r="M668" s="253"/>
      <c r="N668" s="254"/>
      <c r="O668" s="254"/>
      <c r="P668" s="254"/>
      <c r="Q668" s="254"/>
      <c r="R668" s="254"/>
      <c r="S668" s="254"/>
      <c r="T668" s="255"/>
      <c r="U668" s="14"/>
      <c r="V668" s="14"/>
      <c r="W668" s="14"/>
      <c r="X668" s="14"/>
      <c r="Y668" s="14"/>
      <c r="Z668" s="14"/>
      <c r="AA668" s="14"/>
      <c r="AB668" s="14"/>
      <c r="AC668" s="14"/>
      <c r="AD668" s="14"/>
      <c r="AE668" s="14"/>
      <c r="AT668" s="256" t="s">
        <v>148</v>
      </c>
      <c r="AU668" s="256" t="s">
        <v>86</v>
      </c>
      <c r="AV668" s="14" t="s">
        <v>86</v>
      </c>
      <c r="AW668" s="14" t="s">
        <v>32</v>
      </c>
      <c r="AX668" s="14" t="s">
        <v>76</v>
      </c>
      <c r="AY668" s="256" t="s">
        <v>137</v>
      </c>
    </row>
    <row r="669" s="14" customFormat="1">
      <c r="A669" s="14"/>
      <c r="B669" s="246"/>
      <c r="C669" s="247"/>
      <c r="D669" s="237" t="s">
        <v>148</v>
      </c>
      <c r="E669" s="247"/>
      <c r="F669" s="249" t="s">
        <v>715</v>
      </c>
      <c r="G669" s="247"/>
      <c r="H669" s="250">
        <v>102.90000000000001</v>
      </c>
      <c r="I669" s="251"/>
      <c r="J669" s="247"/>
      <c r="K669" s="247"/>
      <c r="L669" s="252"/>
      <c r="M669" s="253"/>
      <c r="N669" s="254"/>
      <c r="O669" s="254"/>
      <c r="P669" s="254"/>
      <c r="Q669" s="254"/>
      <c r="R669" s="254"/>
      <c r="S669" s="254"/>
      <c r="T669" s="255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6" t="s">
        <v>148</v>
      </c>
      <c r="AU669" s="256" t="s">
        <v>86</v>
      </c>
      <c r="AV669" s="14" t="s">
        <v>86</v>
      </c>
      <c r="AW669" s="14" t="s">
        <v>4</v>
      </c>
      <c r="AX669" s="14" t="s">
        <v>84</v>
      </c>
      <c r="AY669" s="256" t="s">
        <v>137</v>
      </c>
    </row>
    <row r="670" s="2" customFormat="1" ht="24.15" customHeight="1">
      <c r="A670" s="37"/>
      <c r="B670" s="38"/>
      <c r="C670" s="217" t="s">
        <v>716</v>
      </c>
      <c r="D670" s="217" t="s">
        <v>139</v>
      </c>
      <c r="E670" s="218" t="s">
        <v>717</v>
      </c>
      <c r="F670" s="219" t="s">
        <v>718</v>
      </c>
      <c r="G670" s="220" t="s">
        <v>719</v>
      </c>
      <c r="H670" s="221">
        <v>1</v>
      </c>
      <c r="I670" s="222"/>
      <c r="J670" s="223">
        <f>ROUND(I670*H670,2)</f>
        <v>0</v>
      </c>
      <c r="K670" s="219" t="s">
        <v>1</v>
      </c>
      <c r="L670" s="43"/>
      <c r="M670" s="224" t="s">
        <v>1</v>
      </c>
      <c r="N670" s="225" t="s">
        <v>41</v>
      </c>
      <c r="O670" s="90"/>
      <c r="P670" s="226">
        <f>O670*H670</f>
        <v>0</v>
      </c>
      <c r="Q670" s="226">
        <v>0</v>
      </c>
      <c r="R670" s="226">
        <f>Q670*H670</f>
        <v>0</v>
      </c>
      <c r="S670" s="226">
        <v>0</v>
      </c>
      <c r="T670" s="227">
        <f>S670*H670</f>
        <v>0</v>
      </c>
      <c r="U670" s="37"/>
      <c r="V670" s="37"/>
      <c r="W670" s="37"/>
      <c r="X670" s="37"/>
      <c r="Y670" s="37"/>
      <c r="Z670" s="37"/>
      <c r="AA670" s="37"/>
      <c r="AB670" s="37"/>
      <c r="AC670" s="37"/>
      <c r="AD670" s="37"/>
      <c r="AE670" s="37"/>
      <c r="AR670" s="228" t="s">
        <v>144</v>
      </c>
      <c r="AT670" s="228" t="s">
        <v>139</v>
      </c>
      <c r="AU670" s="228" t="s">
        <v>86</v>
      </c>
      <c r="AY670" s="16" t="s">
        <v>137</v>
      </c>
      <c r="BE670" s="229">
        <f>IF(N670="základní",J670,0)</f>
        <v>0</v>
      </c>
      <c r="BF670" s="229">
        <f>IF(N670="snížená",J670,0)</f>
        <v>0</v>
      </c>
      <c r="BG670" s="229">
        <f>IF(N670="zákl. přenesená",J670,0)</f>
        <v>0</v>
      </c>
      <c r="BH670" s="229">
        <f>IF(N670="sníž. přenesená",J670,0)</f>
        <v>0</v>
      </c>
      <c r="BI670" s="229">
        <f>IF(N670="nulová",J670,0)</f>
        <v>0</v>
      </c>
      <c r="BJ670" s="16" t="s">
        <v>84</v>
      </c>
      <c r="BK670" s="229">
        <f>ROUND(I670*H670,2)</f>
        <v>0</v>
      </c>
      <c r="BL670" s="16" t="s">
        <v>144</v>
      </c>
      <c r="BM670" s="228" t="s">
        <v>720</v>
      </c>
    </row>
    <row r="671" s="2" customFormat="1">
      <c r="A671" s="37"/>
      <c r="B671" s="38"/>
      <c r="C671" s="39"/>
      <c r="D671" s="237" t="s">
        <v>219</v>
      </c>
      <c r="E671" s="39"/>
      <c r="F671" s="267" t="s">
        <v>721</v>
      </c>
      <c r="G671" s="39"/>
      <c r="H671" s="39"/>
      <c r="I671" s="232"/>
      <c r="J671" s="39"/>
      <c r="K671" s="39"/>
      <c r="L671" s="43"/>
      <c r="M671" s="233"/>
      <c r="N671" s="234"/>
      <c r="O671" s="90"/>
      <c r="P671" s="90"/>
      <c r="Q671" s="90"/>
      <c r="R671" s="90"/>
      <c r="S671" s="90"/>
      <c r="T671" s="91"/>
      <c r="U671" s="37"/>
      <c r="V671" s="37"/>
      <c r="W671" s="37"/>
      <c r="X671" s="37"/>
      <c r="Y671" s="37"/>
      <c r="Z671" s="37"/>
      <c r="AA671" s="37"/>
      <c r="AB671" s="37"/>
      <c r="AC671" s="37"/>
      <c r="AD671" s="37"/>
      <c r="AE671" s="37"/>
      <c r="AT671" s="16" t="s">
        <v>219</v>
      </c>
      <c r="AU671" s="16" t="s">
        <v>86</v>
      </c>
    </row>
    <row r="672" s="13" customFormat="1">
      <c r="A672" s="13"/>
      <c r="B672" s="235"/>
      <c r="C672" s="236"/>
      <c r="D672" s="237" t="s">
        <v>148</v>
      </c>
      <c r="E672" s="238" t="s">
        <v>1</v>
      </c>
      <c r="F672" s="239" t="s">
        <v>418</v>
      </c>
      <c r="G672" s="236"/>
      <c r="H672" s="238" t="s">
        <v>1</v>
      </c>
      <c r="I672" s="240"/>
      <c r="J672" s="236"/>
      <c r="K672" s="236"/>
      <c r="L672" s="241"/>
      <c r="M672" s="242"/>
      <c r="N672" s="243"/>
      <c r="O672" s="243"/>
      <c r="P672" s="243"/>
      <c r="Q672" s="243"/>
      <c r="R672" s="243"/>
      <c r="S672" s="243"/>
      <c r="T672" s="24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45" t="s">
        <v>148</v>
      </c>
      <c r="AU672" s="245" t="s">
        <v>86</v>
      </c>
      <c r="AV672" s="13" t="s">
        <v>84</v>
      </c>
      <c r="AW672" s="13" t="s">
        <v>32</v>
      </c>
      <c r="AX672" s="13" t="s">
        <v>76</v>
      </c>
      <c r="AY672" s="245" t="s">
        <v>137</v>
      </c>
    </row>
    <row r="673" s="13" customFormat="1">
      <c r="A673" s="13"/>
      <c r="B673" s="235"/>
      <c r="C673" s="236"/>
      <c r="D673" s="237" t="s">
        <v>148</v>
      </c>
      <c r="E673" s="238" t="s">
        <v>1</v>
      </c>
      <c r="F673" s="239" t="s">
        <v>150</v>
      </c>
      <c r="G673" s="236"/>
      <c r="H673" s="238" t="s">
        <v>1</v>
      </c>
      <c r="I673" s="240"/>
      <c r="J673" s="236"/>
      <c r="K673" s="236"/>
      <c r="L673" s="241"/>
      <c r="M673" s="242"/>
      <c r="N673" s="243"/>
      <c r="O673" s="243"/>
      <c r="P673" s="243"/>
      <c r="Q673" s="243"/>
      <c r="R673" s="243"/>
      <c r="S673" s="243"/>
      <c r="T673" s="244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5" t="s">
        <v>148</v>
      </c>
      <c r="AU673" s="245" t="s">
        <v>86</v>
      </c>
      <c r="AV673" s="13" t="s">
        <v>84</v>
      </c>
      <c r="AW673" s="13" t="s">
        <v>32</v>
      </c>
      <c r="AX673" s="13" t="s">
        <v>76</v>
      </c>
      <c r="AY673" s="245" t="s">
        <v>137</v>
      </c>
    </row>
    <row r="674" s="13" customFormat="1">
      <c r="A674" s="13"/>
      <c r="B674" s="235"/>
      <c r="C674" s="236"/>
      <c r="D674" s="237" t="s">
        <v>148</v>
      </c>
      <c r="E674" s="238" t="s">
        <v>1</v>
      </c>
      <c r="F674" s="239" t="s">
        <v>722</v>
      </c>
      <c r="G674" s="236"/>
      <c r="H674" s="238" t="s">
        <v>1</v>
      </c>
      <c r="I674" s="240"/>
      <c r="J674" s="236"/>
      <c r="K674" s="236"/>
      <c r="L674" s="241"/>
      <c r="M674" s="242"/>
      <c r="N674" s="243"/>
      <c r="O674" s="243"/>
      <c r="P674" s="243"/>
      <c r="Q674" s="243"/>
      <c r="R674" s="243"/>
      <c r="S674" s="243"/>
      <c r="T674" s="244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45" t="s">
        <v>148</v>
      </c>
      <c r="AU674" s="245" t="s">
        <v>86</v>
      </c>
      <c r="AV674" s="13" t="s">
        <v>84</v>
      </c>
      <c r="AW674" s="13" t="s">
        <v>32</v>
      </c>
      <c r="AX674" s="13" t="s">
        <v>76</v>
      </c>
      <c r="AY674" s="245" t="s">
        <v>137</v>
      </c>
    </row>
    <row r="675" s="14" customFormat="1">
      <c r="A675" s="14"/>
      <c r="B675" s="246"/>
      <c r="C675" s="247"/>
      <c r="D675" s="237" t="s">
        <v>148</v>
      </c>
      <c r="E675" s="248" t="s">
        <v>1</v>
      </c>
      <c r="F675" s="249" t="s">
        <v>84</v>
      </c>
      <c r="G675" s="247"/>
      <c r="H675" s="250">
        <v>1</v>
      </c>
      <c r="I675" s="251"/>
      <c r="J675" s="247"/>
      <c r="K675" s="247"/>
      <c r="L675" s="252"/>
      <c r="M675" s="253"/>
      <c r="N675" s="254"/>
      <c r="O675" s="254"/>
      <c r="P675" s="254"/>
      <c r="Q675" s="254"/>
      <c r="R675" s="254"/>
      <c r="S675" s="254"/>
      <c r="T675" s="255"/>
      <c r="U675" s="14"/>
      <c r="V675" s="14"/>
      <c r="W675" s="14"/>
      <c r="X675" s="14"/>
      <c r="Y675" s="14"/>
      <c r="Z675" s="14"/>
      <c r="AA675" s="14"/>
      <c r="AB675" s="14"/>
      <c r="AC675" s="14"/>
      <c r="AD675" s="14"/>
      <c r="AE675" s="14"/>
      <c r="AT675" s="256" t="s">
        <v>148</v>
      </c>
      <c r="AU675" s="256" t="s">
        <v>86</v>
      </c>
      <c r="AV675" s="14" t="s">
        <v>86</v>
      </c>
      <c r="AW675" s="14" t="s">
        <v>32</v>
      </c>
      <c r="AX675" s="14" t="s">
        <v>76</v>
      </c>
      <c r="AY675" s="256" t="s">
        <v>137</v>
      </c>
    </row>
    <row r="676" s="2" customFormat="1" ht="16.5" customHeight="1">
      <c r="A676" s="37"/>
      <c r="B676" s="38"/>
      <c r="C676" s="217" t="s">
        <v>723</v>
      </c>
      <c r="D676" s="217" t="s">
        <v>139</v>
      </c>
      <c r="E676" s="218" t="s">
        <v>724</v>
      </c>
      <c r="F676" s="219" t="s">
        <v>725</v>
      </c>
      <c r="G676" s="220" t="s">
        <v>719</v>
      </c>
      <c r="H676" s="221">
        <v>1</v>
      </c>
      <c r="I676" s="222"/>
      <c r="J676" s="223">
        <f>ROUND(I676*H676,2)</f>
        <v>0</v>
      </c>
      <c r="K676" s="219" t="s">
        <v>1</v>
      </c>
      <c r="L676" s="43"/>
      <c r="M676" s="224" t="s">
        <v>1</v>
      </c>
      <c r="N676" s="225" t="s">
        <v>41</v>
      </c>
      <c r="O676" s="90"/>
      <c r="P676" s="226">
        <f>O676*H676</f>
        <v>0</v>
      </c>
      <c r="Q676" s="226">
        <v>0</v>
      </c>
      <c r="R676" s="226">
        <f>Q676*H676</f>
        <v>0</v>
      </c>
      <c r="S676" s="226">
        <v>0</v>
      </c>
      <c r="T676" s="227">
        <f>S676*H676</f>
        <v>0</v>
      </c>
      <c r="U676" s="37"/>
      <c r="V676" s="37"/>
      <c r="W676" s="37"/>
      <c r="X676" s="37"/>
      <c r="Y676" s="37"/>
      <c r="Z676" s="37"/>
      <c r="AA676" s="37"/>
      <c r="AB676" s="37"/>
      <c r="AC676" s="37"/>
      <c r="AD676" s="37"/>
      <c r="AE676" s="37"/>
      <c r="AR676" s="228" t="s">
        <v>144</v>
      </c>
      <c r="AT676" s="228" t="s">
        <v>139</v>
      </c>
      <c r="AU676" s="228" t="s">
        <v>86</v>
      </c>
      <c r="AY676" s="16" t="s">
        <v>137</v>
      </c>
      <c r="BE676" s="229">
        <f>IF(N676="základní",J676,0)</f>
        <v>0</v>
      </c>
      <c r="BF676" s="229">
        <f>IF(N676="snížená",J676,0)</f>
        <v>0</v>
      </c>
      <c r="BG676" s="229">
        <f>IF(N676="zákl. přenesená",J676,0)</f>
        <v>0</v>
      </c>
      <c r="BH676" s="229">
        <f>IF(N676="sníž. přenesená",J676,0)</f>
        <v>0</v>
      </c>
      <c r="BI676" s="229">
        <f>IF(N676="nulová",J676,0)</f>
        <v>0</v>
      </c>
      <c r="BJ676" s="16" t="s">
        <v>84</v>
      </c>
      <c r="BK676" s="229">
        <f>ROUND(I676*H676,2)</f>
        <v>0</v>
      </c>
      <c r="BL676" s="16" t="s">
        <v>144</v>
      </c>
      <c r="BM676" s="228" t="s">
        <v>726</v>
      </c>
    </row>
    <row r="677" s="2" customFormat="1">
      <c r="A677" s="37"/>
      <c r="B677" s="38"/>
      <c r="C677" s="39"/>
      <c r="D677" s="237" t="s">
        <v>219</v>
      </c>
      <c r="E677" s="39"/>
      <c r="F677" s="267" t="s">
        <v>721</v>
      </c>
      <c r="G677" s="39"/>
      <c r="H677" s="39"/>
      <c r="I677" s="232"/>
      <c r="J677" s="39"/>
      <c r="K677" s="39"/>
      <c r="L677" s="43"/>
      <c r="M677" s="233"/>
      <c r="N677" s="234"/>
      <c r="O677" s="90"/>
      <c r="P677" s="90"/>
      <c r="Q677" s="90"/>
      <c r="R677" s="90"/>
      <c r="S677" s="90"/>
      <c r="T677" s="91"/>
      <c r="U677" s="37"/>
      <c r="V677" s="37"/>
      <c r="W677" s="37"/>
      <c r="X677" s="37"/>
      <c r="Y677" s="37"/>
      <c r="Z677" s="37"/>
      <c r="AA677" s="37"/>
      <c r="AB677" s="37"/>
      <c r="AC677" s="37"/>
      <c r="AD677" s="37"/>
      <c r="AE677" s="37"/>
      <c r="AT677" s="16" t="s">
        <v>219</v>
      </c>
      <c r="AU677" s="16" t="s">
        <v>86</v>
      </c>
    </row>
    <row r="678" s="13" customFormat="1">
      <c r="A678" s="13"/>
      <c r="B678" s="235"/>
      <c r="C678" s="236"/>
      <c r="D678" s="237" t="s">
        <v>148</v>
      </c>
      <c r="E678" s="238" t="s">
        <v>1</v>
      </c>
      <c r="F678" s="239" t="s">
        <v>418</v>
      </c>
      <c r="G678" s="236"/>
      <c r="H678" s="238" t="s">
        <v>1</v>
      </c>
      <c r="I678" s="240"/>
      <c r="J678" s="236"/>
      <c r="K678" s="236"/>
      <c r="L678" s="241"/>
      <c r="M678" s="242"/>
      <c r="N678" s="243"/>
      <c r="O678" s="243"/>
      <c r="P678" s="243"/>
      <c r="Q678" s="243"/>
      <c r="R678" s="243"/>
      <c r="S678" s="243"/>
      <c r="T678" s="24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5" t="s">
        <v>148</v>
      </c>
      <c r="AU678" s="245" t="s">
        <v>86</v>
      </c>
      <c r="AV678" s="13" t="s">
        <v>84</v>
      </c>
      <c r="AW678" s="13" t="s">
        <v>32</v>
      </c>
      <c r="AX678" s="13" t="s">
        <v>76</v>
      </c>
      <c r="AY678" s="245" t="s">
        <v>137</v>
      </c>
    </row>
    <row r="679" s="13" customFormat="1">
      <c r="A679" s="13"/>
      <c r="B679" s="235"/>
      <c r="C679" s="236"/>
      <c r="D679" s="237" t="s">
        <v>148</v>
      </c>
      <c r="E679" s="238" t="s">
        <v>1</v>
      </c>
      <c r="F679" s="239" t="s">
        <v>150</v>
      </c>
      <c r="G679" s="236"/>
      <c r="H679" s="238" t="s">
        <v>1</v>
      </c>
      <c r="I679" s="240"/>
      <c r="J679" s="236"/>
      <c r="K679" s="236"/>
      <c r="L679" s="241"/>
      <c r="M679" s="242"/>
      <c r="N679" s="243"/>
      <c r="O679" s="243"/>
      <c r="P679" s="243"/>
      <c r="Q679" s="243"/>
      <c r="R679" s="243"/>
      <c r="S679" s="243"/>
      <c r="T679" s="24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5" t="s">
        <v>148</v>
      </c>
      <c r="AU679" s="245" t="s">
        <v>86</v>
      </c>
      <c r="AV679" s="13" t="s">
        <v>84</v>
      </c>
      <c r="AW679" s="13" t="s">
        <v>32</v>
      </c>
      <c r="AX679" s="13" t="s">
        <v>76</v>
      </c>
      <c r="AY679" s="245" t="s">
        <v>137</v>
      </c>
    </row>
    <row r="680" s="14" customFormat="1">
      <c r="A680" s="14"/>
      <c r="B680" s="246"/>
      <c r="C680" s="247"/>
      <c r="D680" s="237" t="s">
        <v>148</v>
      </c>
      <c r="E680" s="248" t="s">
        <v>1</v>
      </c>
      <c r="F680" s="249" t="s">
        <v>84</v>
      </c>
      <c r="G680" s="247"/>
      <c r="H680" s="250">
        <v>1</v>
      </c>
      <c r="I680" s="251"/>
      <c r="J680" s="247"/>
      <c r="K680" s="247"/>
      <c r="L680" s="252"/>
      <c r="M680" s="253"/>
      <c r="N680" s="254"/>
      <c r="O680" s="254"/>
      <c r="P680" s="254"/>
      <c r="Q680" s="254"/>
      <c r="R680" s="254"/>
      <c r="S680" s="254"/>
      <c r="T680" s="25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6" t="s">
        <v>148</v>
      </c>
      <c r="AU680" s="256" t="s">
        <v>86</v>
      </c>
      <c r="AV680" s="14" t="s">
        <v>86</v>
      </c>
      <c r="AW680" s="14" t="s">
        <v>32</v>
      </c>
      <c r="AX680" s="14" t="s">
        <v>76</v>
      </c>
      <c r="AY680" s="256" t="s">
        <v>137</v>
      </c>
    </row>
    <row r="681" s="2" customFormat="1" ht="37.8" customHeight="1">
      <c r="A681" s="37"/>
      <c r="B681" s="38"/>
      <c r="C681" s="217" t="s">
        <v>727</v>
      </c>
      <c r="D681" s="217" t="s">
        <v>139</v>
      </c>
      <c r="E681" s="218" t="s">
        <v>728</v>
      </c>
      <c r="F681" s="219" t="s">
        <v>729</v>
      </c>
      <c r="G681" s="220" t="s">
        <v>268</v>
      </c>
      <c r="H681" s="221">
        <v>1</v>
      </c>
      <c r="I681" s="222"/>
      <c r="J681" s="223">
        <f>ROUND(I681*H681,2)</f>
        <v>0</v>
      </c>
      <c r="K681" s="219" t="s">
        <v>1</v>
      </c>
      <c r="L681" s="43"/>
      <c r="M681" s="224" t="s">
        <v>1</v>
      </c>
      <c r="N681" s="225" t="s">
        <v>41</v>
      </c>
      <c r="O681" s="90"/>
      <c r="P681" s="226">
        <f>O681*H681</f>
        <v>0</v>
      </c>
      <c r="Q681" s="226">
        <v>0</v>
      </c>
      <c r="R681" s="226">
        <f>Q681*H681</f>
        <v>0</v>
      </c>
      <c r="S681" s="226">
        <v>0</v>
      </c>
      <c r="T681" s="227">
        <f>S681*H681</f>
        <v>0</v>
      </c>
      <c r="U681" s="37"/>
      <c r="V681" s="37"/>
      <c r="W681" s="37"/>
      <c r="X681" s="37"/>
      <c r="Y681" s="37"/>
      <c r="Z681" s="37"/>
      <c r="AA681" s="37"/>
      <c r="AB681" s="37"/>
      <c r="AC681" s="37"/>
      <c r="AD681" s="37"/>
      <c r="AE681" s="37"/>
      <c r="AR681" s="228" t="s">
        <v>144</v>
      </c>
      <c r="AT681" s="228" t="s">
        <v>139</v>
      </c>
      <c r="AU681" s="228" t="s">
        <v>86</v>
      </c>
      <c r="AY681" s="16" t="s">
        <v>137</v>
      </c>
      <c r="BE681" s="229">
        <f>IF(N681="základní",J681,0)</f>
        <v>0</v>
      </c>
      <c r="BF681" s="229">
        <f>IF(N681="snížená",J681,0)</f>
        <v>0</v>
      </c>
      <c r="BG681" s="229">
        <f>IF(N681="zákl. přenesená",J681,0)</f>
        <v>0</v>
      </c>
      <c r="BH681" s="229">
        <f>IF(N681="sníž. přenesená",J681,0)</f>
        <v>0</v>
      </c>
      <c r="BI681" s="229">
        <f>IF(N681="nulová",J681,0)</f>
        <v>0</v>
      </c>
      <c r="BJ681" s="16" t="s">
        <v>84</v>
      </c>
      <c r="BK681" s="229">
        <f>ROUND(I681*H681,2)</f>
        <v>0</v>
      </c>
      <c r="BL681" s="16" t="s">
        <v>144</v>
      </c>
      <c r="BM681" s="228" t="s">
        <v>730</v>
      </c>
    </row>
    <row r="682" s="2" customFormat="1">
      <c r="A682" s="37"/>
      <c r="B682" s="38"/>
      <c r="C682" s="39"/>
      <c r="D682" s="237" t="s">
        <v>219</v>
      </c>
      <c r="E682" s="39"/>
      <c r="F682" s="267" t="s">
        <v>721</v>
      </c>
      <c r="G682" s="39"/>
      <c r="H682" s="39"/>
      <c r="I682" s="232"/>
      <c r="J682" s="39"/>
      <c r="K682" s="39"/>
      <c r="L682" s="43"/>
      <c r="M682" s="233"/>
      <c r="N682" s="234"/>
      <c r="O682" s="90"/>
      <c r="P682" s="90"/>
      <c r="Q682" s="90"/>
      <c r="R682" s="90"/>
      <c r="S682" s="90"/>
      <c r="T682" s="91"/>
      <c r="U682" s="37"/>
      <c r="V682" s="37"/>
      <c r="W682" s="37"/>
      <c r="X682" s="37"/>
      <c r="Y682" s="37"/>
      <c r="Z682" s="37"/>
      <c r="AA682" s="37"/>
      <c r="AB682" s="37"/>
      <c r="AC682" s="37"/>
      <c r="AD682" s="37"/>
      <c r="AE682" s="37"/>
      <c r="AT682" s="16" t="s">
        <v>219</v>
      </c>
      <c r="AU682" s="16" t="s">
        <v>86</v>
      </c>
    </row>
    <row r="683" s="13" customFormat="1">
      <c r="A683" s="13"/>
      <c r="B683" s="235"/>
      <c r="C683" s="236"/>
      <c r="D683" s="237" t="s">
        <v>148</v>
      </c>
      <c r="E683" s="238" t="s">
        <v>1</v>
      </c>
      <c r="F683" s="239" t="s">
        <v>436</v>
      </c>
      <c r="G683" s="236"/>
      <c r="H683" s="238" t="s">
        <v>1</v>
      </c>
      <c r="I683" s="240"/>
      <c r="J683" s="236"/>
      <c r="K683" s="236"/>
      <c r="L683" s="241"/>
      <c r="M683" s="242"/>
      <c r="N683" s="243"/>
      <c r="O683" s="243"/>
      <c r="P683" s="243"/>
      <c r="Q683" s="243"/>
      <c r="R683" s="243"/>
      <c r="S683" s="243"/>
      <c r="T683" s="24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5" t="s">
        <v>148</v>
      </c>
      <c r="AU683" s="245" t="s">
        <v>86</v>
      </c>
      <c r="AV683" s="13" t="s">
        <v>84</v>
      </c>
      <c r="AW683" s="13" t="s">
        <v>32</v>
      </c>
      <c r="AX683" s="13" t="s">
        <v>76</v>
      </c>
      <c r="AY683" s="245" t="s">
        <v>137</v>
      </c>
    </row>
    <row r="684" s="13" customFormat="1">
      <c r="A684" s="13"/>
      <c r="B684" s="235"/>
      <c r="C684" s="236"/>
      <c r="D684" s="237" t="s">
        <v>148</v>
      </c>
      <c r="E684" s="238" t="s">
        <v>1</v>
      </c>
      <c r="F684" s="239" t="s">
        <v>150</v>
      </c>
      <c r="G684" s="236"/>
      <c r="H684" s="238" t="s">
        <v>1</v>
      </c>
      <c r="I684" s="240"/>
      <c r="J684" s="236"/>
      <c r="K684" s="236"/>
      <c r="L684" s="241"/>
      <c r="M684" s="242"/>
      <c r="N684" s="243"/>
      <c r="O684" s="243"/>
      <c r="P684" s="243"/>
      <c r="Q684" s="243"/>
      <c r="R684" s="243"/>
      <c r="S684" s="243"/>
      <c r="T684" s="24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5" t="s">
        <v>148</v>
      </c>
      <c r="AU684" s="245" t="s">
        <v>86</v>
      </c>
      <c r="AV684" s="13" t="s">
        <v>84</v>
      </c>
      <c r="AW684" s="13" t="s">
        <v>32</v>
      </c>
      <c r="AX684" s="13" t="s">
        <v>76</v>
      </c>
      <c r="AY684" s="245" t="s">
        <v>137</v>
      </c>
    </row>
    <row r="685" s="14" customFormat="1">
      <c r="A685" s="14"/>
      <c r="B685" s="246"/>
      <c r="C685" s="247"/>
      <c r="D685" s="237" t="s">
        <v>148</v>
      </c>
      <c r="E685" s="248" t="s">
        <v>1</v>
      </c>
      <c r="F685" s="249" t="s">
        <v>84</v>
      </c>
      <c r="G685" s="247"/>
      <c r="H685" s="250">
        <v>1</v>
      </c>
      <c r="I685" s="251"/>
      <c r="J685" s="247"/>
      <c r="K685" s="247"/>
      <c r="L685" s="252"/>
      <c r="M685" s="253"/>
      <c r="N685" s="254"/>
      <c r="O685" s="254"/>
      <c r="P685" s="254"/>
      <c r="Q685" s="254"/>
      <c r="R685" s="254"/>
      <c r="S685" s="254"/>
      <c r="T685" s="255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6" t="s">
        <v>148</v>
      </c>
      <c r="AU685" s="256" t="s">
        <v>86</v>
      </c>
      <c r="AV685" s="14" t="s">
        <v>86</v>
      </c>
      <c r="AW685" s="14" t="s">
        <v>32</v>
      </c>
      <c r="AX685" s="14" t="s">
        <v>76</v>
      </c>
      <c r="AY685" s="256" t="s">
        <v>137</v>
      </c>
    </row>
    <row r="686" s="2" customFormat="1" ht="16.5" customHeight="1">
      <c r="A686" s="37"/>
      <c r="B686" s="38"/>
      <c r="C686" s="217" t="s">
        <v>731</v>
      </c>
      <c r="D686" s="217" t="s">
        <v>139</v>
      </c>
      <c r="E686" s="218" t="s">
        <v>732</v>
      </c>
      <c r="F686" s="219" t="s">
        <v>733</v>
      </c>
      <c r="G686" s="220" t="s">
        <v>268</v>
      </c>
      <c r="H686" s="221">
        <v>4</v>
      </c>
      <c r="I686" s="222"/>
      <c r="J686" s="223">
        <f>ROUND(I686*H686,2)</f>
        <v>0</v>
      </c>
      <c r="K686" s="219" t="s">
        <v>1</v>
      </c>
      <c r="L686" s="43"/>
      <c r="M686" s="224" t="s">
        <v>1</v>
      </c>
      <c r="N686" s="225" t="s">
        <v>41</v>
      </c>
      <c r="O686" s="90"/>
      <c r="P686" s="226">
        <f>O686*H686</f>
        <v>0</v>
      </c>
      <c r="Q686" s="226">
        <v>0</v>
      </c>
      <c r="R686" s="226">
        <f>Q686*H686</f>
        <v>0</v>
      </c>
      <c r="S686" s="226">
        <v>0.050000000000000003</v>
      </c>
      <c r="T686" s="227">
        <f>S686*H686</f>
        <v>0.20000000000000001</v>
      </c>
      <c r="U686" s="37"/>
      <c r="V686" s="37"/>
      <c r="W686" s="37"/>
      <c r="X686" s="37"/>
      <c r="Y686" s="37"/>
      <c r="Z686" s="37"/>
      <c r="AA686" s="37"/>
      <c r="AB686" s="37"/>
      <c r="AC686" s="37"/>
      <c r="AD686" s="37"/>
      <c r="AE686" s="37"/>
      <c r="AR686" s="228" t="s">
        <v>144</v>
      </c>
      <c r="AT686" s="228" t="s">
        <v>139</v>
      </c>
      <c r="AU686" s="228" t="s">
        <v>86</v>
      </c>
      <c r="AY686" s="16" t="s">
        <v>137</v>
      </c>
      <c r="BE686" s="229">
        <f>IF(N686="základní",J686,0)</f>
        <v>0</v>
      </c>
      <c r="BF686" s="229">
        <f>IF(N686="snížená",J686,0)</f>
        <v>0</v>
      </c>
      <c r="BG686" s="229">
        <f>IF(N686="zákl. přenesená",J686,0)</f>
        <v>0</v>
      </c>
      <c r="BH686" s="229">
        <f>IF(N686="sníž. přenesená",J686,0)</f>
        <v>0</v>
      </c>
      <c r="BI686" s="229">
        <f>IF(N686="nulová",J686,0)</f>
        <v>0</v>
      </c>
      <c r="BJ686" s="16" t="s">
        <v>84</v>
      </c>
      <c r="BK686" s="229">
        <f>ROUND(I686*H686,2)</f>
        <v>0</v>
      </c>
      <c r="BL686" s="16" t="s">
        <v>144</v>
      </c>
      <c r="BM686" s="228" t="s">
        <v>734</v>
      </c>
    </row>
    <row r="687" s="13" customFormat="1">
      <c r="A687" s="13"/>
      <c r="B687" s="235"/>
      <c r="C687" s="236"/>
      <c r="D687" s="237" t="s">
        <v>148</v>
      </c>
      <c r="E687" s="238" t="s">
        <v>1</v>
      </c>
      <c r="F687" s="239" t="s">
        <v>436</v>
      </c>
      <c r="G687" s="236"/>
      <c r="H687" s="238" t="s">
        <v>1</v>
      </c>
      <c r="I687" s="240"/>
      <c r="J687" s="236"/>
      <c r="K687" s="236"/>
      <c r="L687" s="241"/>
      <c r="M687" s="242"/>
      <c r="N687" s="243"/>
      <c r="O687" s="243"/>
      <c r="P687" s="243"/>
      <c r="Q687" s="243"/>
      <c r="R687" s="243"/>
      <c r="S687" s="243"/>
      <c r="T687" s="24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45" t="s">
        <v>148</v>
      </c>
      <c r="AU687" s="245" t="s">
        <v>86</v>
      </c>
      <c r="AV687" s="13" t="s">
        <v>84</v>
      </c>
      <c r="AW687" s="13" t="s">
        <v>32</v>
      </c>
      <c r="AX687" s="13" t="s">
        <v>76</v>
      </c>
      <c r="AY687" s="245" t="s">
        <v>137</v>
      </c>
    </row>
    <row r="688" s="13" customFormat="1">
      <c r="A688" s="13"/>
      <c r="B688" s="235"/>
      <c r="C688" s="236"/>
      <c r="D688" s="237" t="s">
        <v>148</v>
      </c>
      <c r="E688" s="238" t="s">
        <v>1</v>
      </c>
      <c r="F688" s="239" t="s">
        <v>150</v>
      </c>
      <c r="G688" s="236"/>
      <c r="H688" s="238" t="s">
        <v>1</v>
      </c>
      <c r="I688" s="240"/>
      <c r="J688" s="236"/>
      <c r="K688" s="236"/>
      <c r="L688" s="241"/>
      <c r="M688" s="242"/>
      <c r="N688" s="243"/>
      <c r="O688" s="243"/>
      <c r="P688" s="243"/>
      <c r="Q688" s="243"/>
      <c r="R688" s="243"/>
      <c r="S688" s="243"/>
      <c r="T688" s="244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5" t="s">
        <v>148</v>
      </c>
      <c r="AU688" s="245" t="s">
        <v>86</v>
      </c>
      <c r="AV688" s="13" t="s">
        <v>84</v>
      </c>
      <c r="AW688" s="13" t="s">
        <v>32</v>
      </c>
      <c r="AX688" s="13" t="s">
        <v>76</v>
      </c>
      <c r="AY688" s="245" t="s">
        <v>137</v>
      </c>
    </row>
    <row r="689" s="14" customFormat="1">
      <c r="A689" s="14"/>
      <c r="B689" s="246"/>
      <c r="C689" s="247"/>
      <c r="D689" s="237" t="s">
        <v>148</v>
      </c>
      <c r="E689" s="248" t="s">
        <v>1</v>
      </c>
      <c r="F689" s="249" t="s">
        <v>144</v>
      </c>
      <c r="G689" s="247"/>
      <c r="H689" s="250">
        <v>4</v>
      </c>
      <c r="I689" s="251"/>
      <c r="J689" s="247"/>
      <c r="K689" s="247"/>
      <c r="L689" s="252"/>
      <c r="M689" s="253"/>
      <c r="N689" s="254"/>
      <c r="O689" s="254"/>
      <c r="P689" s="254"/>
      <c r="Q689" s="254"/>
      <c r="R689" s="254"/>
      <c r="S689" s="254"/>
      <c r="T689" s="255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6" t="s">
        <v>148</v>
      </c>
      <c r="AU689" s="256" t="s">
        <v>86</v>
      </c>
      <c r="AV689" s="14" t="s">
        <v>86</v>
      </c>
      <c r="AW689" s="14" t="s">
        <v>32</v>
      </c>
      <c r="AX689" s="14" t="s">
        <v>76</v>
      </c>
      <c r="AY689" s="256" t="s">
        <v>137</v>
      </c>
    </row>
    <row r="690" s="2" customFormat="1" ht="37.8" customHeight="1">
      <c r="A690" s="37"/>
      <c r="B690" s="38"/>
      <c r="C690" s="217" t="s">
        <v>735</v>
      </c>
      <c r="D690" s="217" t="s">
        <v>139</v>
      </c>
      <c r="E690" s="218" t="s">
        <v>736</v>
      </c>
      <c r="F690" s="219" t="s">
        <v>737</v>
      </c>
      <c r="G690" s="220" t="s">
        <v>268</v>
      </c>
      <c r="H690" s="221">
        <v>3</v>
      </c>
      <c r="I690" s="222"/>
      <c r="J690" s="223">
        <f>ROUND(I690*H690,2)</f>
        <v>0</v>
      </c>
      <c r="K690" s="219" t="s">
        <v>1</v>
      </c>
      <c r="L690" s="43"/>
      <c r="M690" s="224" t="s">
        <v>1</v>
      </c>
      <c r="N690" s="225" t="s">
        <v>41</v>
      </c>
      <c r="O690" s="90"/>
      <c r="P690" s="226">
        <f>O690*H690</f>
        <v>0</v>
      </c>
      <c r="Q690" s="226">
        <v>0</v>
      </c>
      <c r="R690" s="226">
        <f>Q690*H690</f>
        <v>0</v>
      </c>
      <c r="S690" s="226">
        <v>0.18099999999999999</v>
      </c>
      <c r="T690" s="227">
        <f>S690*H690</f>
        <v>0.54299999999999993</v>
      </c>
      <c r="U690" s="37"/>
      <c r="V690" s="37"/>
      <c r="W690" s="37"/>
      <c r="X690" s="37"/>
      <c r="Y690" s="37"/>
      <c r="Z690" s="37"/>
      <c r="AA690" s="37"/>
      <c r="AB690" s="37"/>
      <c r="AC690" s="37"/>
      <c r="AD690" s="37"/>
      <c r="AE690" s="37"/>
      <c r="AR690" s="228" t="s">
        <v>144</v>
      </c>
      <c r="AT690" s="228" t="s">
        <v>139</v>
      </c>
      <c r="AU690" s="228" t="s">
        <v>86</v>
      </c>
      <c r="AY690" s="16" t="s">
        <v>137</v>
      </c>
      <c r="BE690" s="229">
        <f>IF(N690="základní",J690,0)</f>
        <v>0</v>
      </c>
      <c r="BF690" s="229">
        <f>IF(N690="snížená",J690,0)</f>
        <v>0</v>
      </c>
      <c r="BG690" s="229">
        <f>IF(N690="zákl. přenesená",J690,0)</f>
        <v>0</v>
      </c>
      <c r="BH690" s="229">
        <f>IF(N690="sníž. přenesená",J690,0)</f>
        <v>0</v>
      </c>
      <c r="BI690" s="229">
        <f>IF(N690="nulová",J690,0)</f>
        <v>0</v>
      </c>
      <c r="BJ690" s="16" t="s">
        <v>84</v>
      </c>
      <c r="BK690" s="229">
        <f>ROUND(I690*H690,2)</f>
        <v>0</v>
      </c>
      <c r="BL690" s="16" t="s">
        <v>144</v>
      </c>
      <c r="BM690" s="228" t="s">
        <v>738</v>
      </c>
    </row>
    <row r="691" s="13" customFormat="1">
      <c r="A691" s="13"/>
      <c r="B691" s="235"/>
      <c r="C691" s="236"/>
      <c r="D691" s="237" t="s">
        <v>148</v>
      </c>
      <c r="E691" s="238" t="s">
        <v>1</v>
      </c>
      <c r="F691" s="239" t="s">
        <v>436</v>
      </c>
      <c r="G691" s="236"/>
      <c r="H691" s="238" t="s">
        <v>1</v>
      </c>
      <c r="I691" s="240"/>
      <c r="J691" s="236"/>
      <c r="K691" s="236"/>
      <c r="L691" s="241"/>
      <c r="M691" s="242"/>
      <c r="N691" s="243"/>
      <c r="O691" s="243"/>
      <c r="P691" s="243"/>
      <c r="Q691" s="243"/>
      <c r="R691" s="243"/>
      <c r="S691" s="243"/>
      <c r="T691" s="244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45" t="s">
        <v>148</v>
      </c>
      <c r="AU691" s="245" t="s">
        <v>86</v>
      </c>
      <c r="AV691" s="13" t="s">
        <v>84</v>
      </c>
      <c r="AW691" s="13" t="s">
        <v>32</v>
      </c>
      <c r="AX691" s="13" t="s">
        <v>76</v>
      </c>
      <c r="AY691" s="245" t="s">
        <v>137</v>
      </c>
    </row>
    <row r="692" s="13" customFormat="1">
      <c r="A692" s="13"/>
      <c r="B692" s="235"/>
      <c r="C692" s="236"/>
      <c r="D692" s="237" t="s">
        <v>148</v>
      </c>
      <c r="E692" s="238" t="s">
        <v>1</v>
      </c>
      <c r="F692" s="239" t="s">
        <v>150</v>
      </c>
      <c r="G692" s="236"/>
      <c r="H692" s="238" t="s">
        <v>1</v>
      </c>
      <c r="I692" s="240"/>
      <c r="J692" s="236"/>
      <c r="K692" s="236"/>
      <c r="L692" s="241"/>
      <c r="M692" s="242"/>
      <c r="N692" s="243"/>
      <c r="O692" s="243"/>
      <c r="P692" s="243"/>
      <c r="Q692" s="243"/>
      <c r="R692" s="243"/>
      <c r="S692" s="243"/>
      <c r="T692" s="24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5" t="s">
        <v>148</v>
      </c>
      <c r="AU692" s="245" t="s">
        <v>86</v>
      </c>
      <c r="AV692" s="13" t="s">
        <v>84</v>
      </c>
      <c r="AW692" s="13" t="s">
        <v>32</v>
      </c>
      <c r="AX692" s="13" t="s">
        <v>76</v>
      </c>
      <c r="AY692" s="245" t="s">
        <v>137</v>
      </c>
    </row>
    <row r="693" s="14" customFormat="1">
      <c r="A693" s="14"/>
      <c r="B693" s="246"/>
      <c r="C693" s="247"/>
      <c r="D693" s="237" t="s">
        <v>148</v>
      </c>
      <c r="E693" s="248" t="s">
        <v>1</v>
      </c>
      <c r="F693" s="249" t="s">
        <v>161</v>
      </c>
      <c r="G693" s="247"/>
      <c r="H693" s="250">
        <v>3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6" t="s">
        <v>148</v>
      </c>
      <c r="AU693" s="256" t="s">
        <v>86</v>
      </c>
      <c r="AV693" s="14" t="s">
        <v>86</v>
      </c>
      <c r="AW693" s="14" t="s">
        <v>32</v>
      </c>
      <c r="AX693" s="14" t="s">
        <v>76</v>
      </c>
      <c r="AY693" s="256" t="s">
        <v>137</v>
      </c>
    </row>
    <row r="694" s="2" customFormat="1" ht="33" customHeight="1">
      <c r="A694" s="37"/>
      <c r="B694" s="38"/>
      <c r="C694" s="217" t="s">
        <v>739</v>
      </c>
      <c r="D694" s="217" t="s">
        <v>139</v>
      </c>
      <c r="E694" s="218" t="s">
        <v>740</v>
      </c>
      <c r="F694" s="219" t="s">
        <v>741</v>
      </c>
      <c r="G694" s="220" t="s">
        <v>268</v>
      </c>
      <c r="H694" s="221">
        <v>1</v>
      </c>
      <c r="I694" s="222"/>
      <c r="J694" s="223">
        <f>ROUND(I694*H694,2)</f>
        <v>0</v>
      </c>
      <c r="K694" s="219" t="s">
        <v>143</v>
      </c>
      <c r="L694" s="43"/>
      <c r="M694" s="224" t="s">
        <v>1</v>
      </c>
      <c r="N694" s="225" t="s">
        <v>41</v>
      </c>
      <c r="O694" s="90"/>
      <c r="P694" s="226">
        <f>O694*H694</f>
        <v>0</v>
      </c>
      <c r="Q694" s="226">
        <v>0.097159999999999996</v>
      </c>
      <c r="R694" s="226">
        <f>Q694*H694</f>
        <v>0.097159999999999996</v>
      </c>
      <c r="S694" s="226">
        <v>0</v>
      </c>
      <c r="T694" s="227">
        <f>S694*H694</f>
        <v>0</v>
      </c>
      <c r="U694" s="37"/>
      <c r="V694" s="37"/>
      <c r="W694" s="37"/>
      <c r="X694" s="37"/>
      <c r="Y694" s="37"/>
      <c r="Z694" s="37"/>
      <c r="AA694" s="37"/>
      <c r="AB694" s="37"/>
      <c r="AC694" s="37"/>
      <c r="AD694" s="37"/>
      <c r="AE694" s="37"/>
      <c r="AR694" s="228" t="s">
        <v>144</v>
      </c>
      <c r="AT694" s="228" t="s">
        <v>139</v>
      </c>
      <c r="AU694" s="228" t="s">
        <v>86</v>
      </c>
      <c r="AY694" s="16" t="s">
        <v>137</v>
      </c>
      <c r="BE694" s="229">
        <f>IF(N694="základní",J694,0)</f>
        <v>0</v>
      </c>
      <c r="BF694" s="229">
        <f>IF(N694="snížená",J694,0)</f>
        <v>0</v>
      </c>
      <c r="BG694" s="229">
        <f>IF(N694="zákl. přenesená",J694,0)</f>
        <v>0</v>
      </c>
      <c r="BH694" s="229">
        <f>IF(N694="sníž. přenesená",J694,0)</f>
        <v>0</v>
      </c>
      <c r="BI694" s="229">
        <f>IF(N694="nulová",J694,0)</f>
        <v>0</v>
      </c>
      <c r="BJ694" s="16" t="s">
        <v>84</v>
      </c>
      <c r="BK694" s="229">
        <f>ROUND(I694*H694,2)</f>
        <v>0</v>
      </c>
      <c r="BL694" s="16" t="s">
        <v>144</v>
      </c>
      <c r="BM694" s="228" t="s">
        <v>742</v>
      </c>
    </row>
    <row r="695" s="2" customFormat="1">
      <c r="A695" s="37"/>
      <c r="B695" s="38"/>
      <c r="C695" s="39"/>
      <c r="D695" s="230" t="s">
        <v>146</v>
      </c>
      <c r="E695" s="39"/>
      <c r="F695" s="231" t="s">
        <v>743</v>
      </c>
      <c r="G695" s="39"/>
      <c r="H695" s="39"/>
      <c r="I695" s="232"/>
      <c r="J695" s="39"/>
      <c r="K695" s="39"/>
      <c r="L695" s="43"/>
      <c r="M695" s="233"/>
      <c r="N695" s="234"/>
      <c r="O695" s="90"/>
      <c r="P695" s="90"/>
      <c r="Q695" s="90"/>
      <c r="R695" s="90"/>
      <c r="S695" s="90"/>
      <c r="T695" s="91"/>
      <c r="U695" s="37"/>
      <c r="V695" s="37"/>
      <c r="W695" s="37"/>
      <c r="X695" s="37"/>
      <c r="Y695" s="37"/>
      <c r="Z695" s="37"/>
      <c r="AA695" s="37"/>
      <c r="AB695" s="37"/>
      <c r="AC695" s="37"/>
      <c r="AD695" s="37"/>
      <c r="AE695" s="37"/>
      <c r="AT695" s="16" t="s">
        <v>146</v>
      </c>
      <c r="AU695" s="16" t="s">
        <v>86</v>
      </c>
    </row>
    <row r="696" s="2" customFormat="1" ht="24.15" customHeight="1">
      <c r="A696" s="37"/>
      <c r="B696" s="38"/>
      <c r="C696" s="257" t="s">
        <v>744</v>
      </c>
      <c r="D696" s="257" t="s">
        <v>207</v>
      </c>
      <c r="E696" s="258" t="s">
        <v>745</v>
      </c>
      <c r="F696" s="259" t="s">
        <v>746</v>
      </c>
      <c r="G696" s="260" t="s">
        <v>268</v>
      </c>
      <c r="H696" s="261">
        <v>1</v>
      </c>
      <c r="I696" s="262"/>
      <c r="J696" s="263">
        <f>ROUND(I696*H696,2)</f>
        <v>0</v>
      </c>
      <c r="K696" s="259" t="s">
        <v>1</v>
      </c>
      <c r="L696" s="264"/>
      <c r="M696" s="265" t="s">
        <v>1</v>
      </c>
      <c r="N696" s="266" t="s">
        <v>41</v>
      </c>
      <c r="O696" s="90"/>
      <c r="P696" s="226">
        <f>O696*H696</f>
        <v>0</v>
      </c>
      <c r="Q696" s="226">
        <v>0.040000000000000001</v>
      </c>
      <c r="R696" s="226">
        <f>Q696*H696</f>
        <v>0.040000000000000001</v>
      </c>
      <c r="S696" s="226">
        <v>0</v>
      </c>
      <c r="T696" s="227">
        <f>S696*H696</f>
        <v>0</v>
      </c>
      <c r="U696" s="37"/>
      <c r="V696" s="37"/>
      <c r="W696" s="37"/>
      <c r="X696" s="37"/>
      <c r="Y696" s="37"/>
      <c r="Z696" s="37"/>
      <c r="AA696" s="37"/>
      <c r="AB696" s="37"/>
      <c r="AC696" s="37"/>
      <c r="AD696" s="37"/>
      <c r="AE696" s="37"/>
      <c r="AR696" s="228" t="s">
        <v>206</v>
      </c>
      <c r="AT696" s="228" t="s">
        <v>207</v>
      </c>
      <c r="AU696" s="228" t="s">
        <v>86</v>
      </c>
      <c r="AY696" s="16" t="s">
        <v>137</v>
      </c>
      <c r="BE696" s="229">
        <f>IF(N696="základní",J696,0)</f>
        <v>0</v>
      </c>
      <c r="BF696" s="229">
        <f>IF(N696="snížená",J696,0)</f>
        <v>0</v>
      </c>
      <c r="BG696" s="229">
        <f>IF(N696="zákl. přenesená",J696,0)</f>
        <v>0</v>
      </c>
      <c r="BH696" s="229">
        <f>IF(N696="sníž. přenesená",J696,0)</f>
        <v>0</v>
      </c>
      <c r="BI696" s="229">
        <f>IF(N696="nulová",J696,0)</f>
        <v>0</v>
      </c>
      <c r="BJ696" s="16" t="s">
        <v>84</v>
      </c>
      <c r="BK696" s="229">
        <f>ROUND(I696*H696,2)</f>
        <v>0</v>
      </c>
      <c r="BL696" s="16" t="s">
        <v>144</v>
      </c>
      <c r="BM696" s="228" t="s">
        <v>747</v>
      </c>
    </row>
    <row r="697" s="13" customFormat="1">
      <c r="A697" s="13"/>
      <c r="B697" s="235"/>
      <c r="C697" s="236"/>
      <c r="D697" s="237" t="s">
        <v>148</v>
      </c>
      <c r="E697" s="238" t="s">
        <v>1</v>
      </c>
      <c r="F697" s="239" t="s">
        <v>436</v>
      </c>
      <c r="G697" s="236"/>
      <c r="H697" s="238" t="s">
        <v>1</v>
      </c>
      <c r="I697" s="240"/>
      <c r="J697" s="236"/>
      <c r="K697" s="236"/>
      <c r="L697" s="241"/>
      <c r="M697" s="242"/>
      <c r="N697" s="243"/>
      <c r="O697" s="243"/>
      <c r="P697" s="243"/>
      <c r="Q697" s="243"/>
      <c r="R697" s="243"/>
      <c r="S697" s="243"/>
      <c r="T697" s="24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5" t="s">
        <v>148</v>
      </c>
      <c r="AU697" s="245" t="s">
        <v>86</v>
      </c>
      <c r="AV697" s="13" t="s">
        <v>84</v>
      </c>
      <c r="AW697" s="13" t="s">
        <v>32</v>
      </c>
      <c r="AX697" s="13" t="s">
        <v>76</v>
      </c>
      <c r="AY697" s="245" t="s">
        <v>137</v>
      </c>
    </row>
    <row r="698" s="13" customFormat="1">
      <c r="A698" s="13"/>
      <c r="B698" s="235"/>
      <c r="C698" s="236"/>
      <c r="D698" s="237" t="s">
        <v>148</v>
      </c>
      <c r="E698" s="238" t="s">
        <v>1</v>
      </c>
      <c r="F698" s="239" t="s">
        <v>150</v>
      </c>
      <c r="G698" s="236"/>
      <c r="H698" s="238" t="s">
        <v>1</v>
      </c>
      <c r="I698" s="240"/>
      <c r="J698" s="236"/>
      <c r="K698" s="236"/>
      <c r="L698" s="241"/>
      <c r="M698" s="242"/>
      <c r="N698" s="243"/>
      <c r="O698" s="243"/>
      <c r="P698" s="243"/>
      <c r="Q698" s="243"/>
      <c r="R698" s="243"/>
      <c r="S698" s="243"/>
      <c r="T698" s="24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45" t="s">
        <v>148</v>
      </c>
      <c r="AU698" s="245" t="s">
        <v>86</v>
      </c>
      <c r="AV698" s="13" t="s">
        <v>84</v>
      </c>
      <c r="AW698" s="13" t="s">
        <v>32</v>
      </c>
      <c r="AX698" s="13" t="s">
        <v>76</v>
      </c>
      <c r="AY698" s="245" t="s">
        <v>137</v>
      </c>
    </row>
    <row r="699" s="14" customFormat="1">
      <c r="A699" s="14"/>
      <c r="B699" s="246"/>
      <c r="C699" s="247"/>
      <c r="D699" s="237" t="s">
        <v>148</v>
      </c>
      <c r="E699" s="248" t="s">
        <v>1</v>
      </c>
      <c r="F699" s="249" t="s">
        <v>84</v>
      </c>
      <c r="G699" s="247"/>
      <c r="H699" s="250">
        <v>1</v>
      </c>
      <c r="I699" s="251"/>
      <c r="J699" s="247"/>
      <c r="K699" s="247"/>
      <c r="L699" s="252"/>
      <c r="M699" s="253"/>
      <c r="N699" s="254"/>
      <c r="O699" s="254"/>
      <c r="P699" s="254"/>
      <c r="Q699" s="254"/>
      <c r="R699" s="254"/>
      <c r="S699" s="254"/>
      <c r="T699" s="255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6" t="s">
        <v>148</v>
      </c>
      <c r="AU699" s="256" t="s">
        <v>86</v>
      </c>
      <c r="AV699" s="14" t="s">
        <v>86</v>
      </c>
      <c r="AW699" s="14" t="s">
        <v>32</v>
      </c>
      <c r="AX699" s="14" t="s">
        <v>76</v>
      </c>
      <c r="AY699" s="256" t="s">
        <v>137</v>
      </c>
    </row>
    <row r="700" s="2" customFormat="1" ht="24.15" customHeight="1">
      <c r="A700" s="37"/>
      <c r="B700" s="38"/>
      <c r="C700" s="217" t="s">
        <v>632</v>
      </c>
      <c r="D700" s="217" t="s">
        <v>139</v>
      </c>
      <c r="E700" s="218" t="s">
        <v>748</v>
      </c>
      <c r="F700" s="219" t="s">
        <v>749</v>
      </c>
      <c r="G700" s="220" t="s">
        <v>268</v>
      </c>
      <c r="H700" s="221">
        <v>2</v>
      </c>
      <c r="I700" s="222"/>
      <c r="J700" s="223">
        <f>ROUND(I700*H700,2)</f>
        <v>0</v>
      </c>
      <c r="K700" s="219" t="s">
        <v>143</v>
      </c>
      <c r="L700" s="43"/>
      <c r="M700" s="224" t="s">
        <v>1</v>
      </c>
      <c r="N700" s="225" t="s">
        <v>41</v>
      </c>
      <c r="O700" s="90"/>
      <c r="P700" s="226">
        <f>O700*H700</f>
        <v>0</v>
      </c>
      <c r="Q700" s="226">
        <v>0.00080000000000000004</v>
      </c>
      <c r="R700" s="226">
        <f>Q700*H700</f>
        <v>0.0016000000000000001</v>
      </c>
      <c r="S700" s="226">
        <v>0</v>
      </c>
      <c r="T700" s="227">
        <f>S700*H700</f>
        <v>0</v>
      </c>
      <c r="U700" s="37"/>
      <c r="V700" s="37"/>
      <c r="W700" s="37"/>
      <c r="X700" s="37"/>
      <c r="Y700" s="37"/>
      <c r="Z700" s="37"/>
      <c r="AA700" s="37"/>
      <c r="AB700" s="37"/>
      <c r="AC700" s="37"/>
      <c r="AD700" s="37"/>
      <c r="AE700" s="37"/>
      <c r="AR700" s="228" t="s">
        <v>144</v>
      </c>
      <c r="AT700" s="228" t="s">
        <v>139</v>
      </c>
      <c r="AU700" s="228" t="s">
        <v>86</v>
      </c>
      <c r="AY700" s="16" t="s">
        <v>137</v>
      </c>
      <c r="BE700" s="229">
        <f>IF(N700="základní",J700,0)</f>
        <v>0</v>
      </c>
      <c r="BF700" s="229">
        <f>IF(N700="snížená",J700,0)</f>
        <v>0</v>
      </c>
      <c r="BG700" s="229">
        <f>IF(N700="zákl. přenesená",J700,0)</f>
        <v>0</v>
      </c>
      <c r="BH700" s="229">
        <f>IF(N700="sníž. přenesená",J700,0)</f>
        <v>0</v>
      </c>
      <c r="BI700" s="229">
        <f>IF(N700="nulová",J700,0)</f>
        <v>0</v>
      </c>
      <c r="BJ700" s="16" t="s">
        <v>84</v>
      </c>
      <c r="BK700" s="229">
        <f>ROUND(I700*H700,2)</f>
        <v>0</v>
      </c>
      <c r="BL700" s="16" t="s">
        <v>144</v>
      </c>
      <c r="BM700" s="228" t="s">
        <v>750</v>
      </c>
    </row>
    <row r="701" s="2" customFormat="1">
      <c r="A701" s="37"/>
      <c r="B701" s="38"/>
      <c r="C701" s="39"/>
      <c r="D701" s="230" t="s">
        <v>146</v>
      </c>
      <c r="E701" s="39"/>
      <c r="F701" s="231" t="s">
        <v>751</v>
      </c>
      <c r="G701" s="39"/>
      <c r="H701" s="39"/>
      <c r="I701" s="232"/>
      <c r="J701" s="39"/>
      <c r="K701" s="39"/>
      <c r="L701" s="43"/>
      <c r="M701" s="233"/>
      <c r="N701" s="234"/>
      <c r="O701" s="90"/>
      <c r="P701" s="90"/>
      <c r="Q701" s="90"/>
      <c r="R701" s="90"/>
      <c r="S701" s="90"/>
      <c r="T701" s="91"/>
      <c r="U701" s="37"/>
      <c r="V701" s="37"/>
      <c r="W701" s="37"/>
      <c r="X701" s="37"/>
      <c r="Y701" s="37"/>
      <c r="Z701" s="37"/>
      <c r="AA701" s="37"/>
      <c r="AB701" s="37"/>
      <c r="AC701" s="37"/>
      <c r="AD701" s="37"/>
      <c r="AE701" s="37"/>
      <c r="AT701" s="16" t="s">
        <v>146</v>
      </c>
      <c r="AU701" s="16" t="s">
        <v>86</v>
      </c>
    </row>
    <row r="702" s="13" customFormat="1">
      <c r="A702" s="13"/>
      <c r="B702" s="235"/>
      <c r="C702" s="236"/>
      <c r="D702" s="237" t="s">
        <v>148</v>
      </c>
      <c r="E702" s="238" t="s">
        <v>1</v>
      </c>
      <c r="F702" s="239" t="s">
        <v>436</v>
      </c>
      <c r="G702" s="236"/>
      <c r="H702" s="238" t="s">
        <v>1</v>
      </c>
      <c r="I702" s="240"/>
      <c r="J702" s="236"/>
      <c r="K702" s="236"/>
      <c r="L702" s="241"/>
      <c r="M702" s="242"/>
      <c r="N702" s="243"/>
      <c r="O702" s="243"/>
      <c r="P702" s="243"/>
      <c r="Q702" s="243"/>
      <c r="R702" s="243"/>
      <c r="S702" s="243"/>
      <c r="T702" s="244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45" t="s">
        <v>148</v>
      </c>
      <c r="AU702" s="245" t="s">
        <v>86</v>
      </c>
      <c r="AV702" s="13" t="s">
        <v>84</v>
      </c>
      <c r="AW702" s="13" t="s">
        <v>32</v>
      </c>
      <c r="AX702" s="13" t="s">
        <v>76</v>
      </c>
      <c r="AY702" s="245" t="s">
        <v>137</v>
      </c>
    </row>
    <row r="703" s="13" customFormat="1">
      <c r="A703" s="13"/>
      <c r="B703" s="235"/>
      <c r="C703" s="236"/>
      <c r="D703" s="237" t="s">
        <v>148</v>
      </c>
      <c r="E703" s="238" t="s">
        <v>1</v>
      </c>
      <c r="F703" s="239" t="s">
        <v>150</v>
      </c>
      <c r="G703" s="236"/>
      <c r="H703" s="238" t="s">
        <v>1</v>
      </c>
      <c r="I703" s="240"/>
      <c r="J703" s="236"/>
      <c r="K703" s="236"/>
      <c r="L703" s="241"/>
      <c r="M703" s="242"/>
      <c r="N703" s="243"/>
      <c r="O703" s="243"/>
      <c r="P703" s="243"/>
      <c r="Q703" s="243"/>
      <c r="R703" s="243"/>
      <c r="S703" s="243"/>
      <c r="T703" s="244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5" t="s">
        <v>148</v>
      </c>
      <c r="AU703" s="245" t="s">
        <v>86</v>
      </c>
      <c r="AV703" s="13" t="s">
        <v>84</v>
      </c>
      <c r="AW703" s="13" t="s">
        <v>32</v>
      </c>
      <c r="AX703" s="13" t="s">
        <v>76</v>
      </c>
      <c r="AY703" s="245" t="s">
        <v>137</v>
      </c>
    </row>
    <row r="704" s="14" customFormat="1">
      <c r="A704" s="14"/>
      <c r="B704" s="246"/>
      <c r="C704" s="247"/>
      <c r="D704" s="237" t="s">
        <v>148</v>
      </c>
      <c r="E704" s="248" t="s">
        <v>1</v>
      </c>
      <c r="F704" s="249" t="s">
        <v>86</v>
      </c>
      <c r="G704" s="247"/>
      <c r="H704" s="250">
        <v>2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6" t="s">
        <v>148</v>
      </c>
      <c r="AU704" s="256" t="s">
        <v>86</v>
      </c>
      <c r="AV704" s="14" t="s">
        <v>86</v>
      </c>
      <c r="AW704" s="14" t="s">
        <v>32</v>
      </c>
      <c r="AX704" s="14" t="s">
        <v>76</v>
      </c>
      <c r="AY704" s="256" t="s">
        <v>137</v>
      </c>
    </row>
    <row r="705" s="2" customFormat="1" ht="24.15" customHeight="1">
      <c r="A705" s="37"/>
      <c r="B705" s="38"/>
      <c r="C705" s="257" t="s">
        <v>752</v>
      </c>
      <c r="D705" s="257" t="s">
        <v>207</v>
      </c>
      <c r="E705" s="258" t="s">
        <v>753</v>
      </c>
      <c r="F705" s="259" t="s">
        <v>754</v>
      </c>
      <c r="G705" s="260" t="s">
        <v>268</v>
      </c>
      <c r="H705" s="261">
        <v>2</v>
      </c>
      <c r="I705" s="262"/>
      <c r="J705" s="263">
        <f>ROUND(I705*H705,2)</f>
        <v>0</v>
      </c>
      <c r="K705" s="259" t="s">
        <v>1</v>
      </c>
      <c r="L705" s="264"/>
      <c r="M705" s="265" t="s">
        <v>1</v>
      </c>
      <c r="N705" s="266" t="s">
        <v>41</v>
      </c>
      <c r="O705" s="90"/>
      <c r="P705" s="226">
        <f>O705*H705</f>
        <v>0</v>
      </c>
      <c r="Q705" s="226">
        <v>0.01</v>
      </c>
      <c r="R705" s="226">
        <f>Q705*H705</f>
        <v>0.02</v>
      </c>
      <c r="S705" s="226">
        <v>0</v>
      </c>
      <c r="T705" s="227">
        <f>S705*H705</f>
        <v>0</v>
      </c>
      <c r="U705" s="37"/>
      <c r="V705" s="37"/>
      <c r="W705" s="37"/>
      <c r="X705" s="37"/>
      <c r="Y705" s="37"/>
      <c r="Z705" s="37"/>
      <c r="AA705" s="37"/>
      <c r="AB705" s="37"/>
      <c r="AC705" s="37"/>
      <c r="AD705" s="37"/>
      <c r="AE705" s="37"/>
      <c r="AR705" s="228" t="s">
        <v>206</v>
      </c>
      <c r="AT705" s="228" t="s">
        <v>207</v>
      </c>
      <c r="AU705" s="228" t="s">
        <v>86</v>
      </c>
      <c r="AY705" s="16" t="s">
        <v>137</v>
      </c>
      <c r="BE705" s="229">
        <f>IF(N705="základní",J705,0)</f>
        <v>0</v>
      </c>
      <c r="BF705" s="229">
        <f>IF(N705="snížená",J705,0)</f>
        <v>0</v>
      </c>
      <c r="BG705" s="229">
        <f>IF(N705="zákl. přenesená",J705,0)</f>
        <v>0</v>
      </c>
      <c r="BH705" s="229">
        <f>IF(N705="sníž. přenesená",J705,0)</f>
        <v>0</v>
      </c>
      <c r="BI705" s="229">
        <f>IF(N705="nulová",J705,0)</f>
        <v>0</v>
      </c>
      <c r="BJ705" s="16" t="s">
        <v>84</v>
      </c>
      <c r="BK705" s="229">
        <f>ROUND(I705*H705,2)</f>
        <v>0</v>
      </c>
      <c r="BL705" s="16" t="s">
        <v>144</v>
      </c>
      <c r="BM705" s="228" t="s">
        <v>755</v>
      </c>
    </row>
    <row r="706" s="2" customFormat="1" ht="24.15" customHeight="1">
      <c r="A706" s="37"/>
      <c r="B706" s="38"/>
      <c r="C706" s="217" t="s">
        <v>756</v>
      </c>
      <c r="D706" s="217" t="s">
        <v>139</v>
      </c>
      <c r="E706" s="218" t="s">
        <v>757</v>
      </c>
      <c r="F706" s="219" t="s">
        <v>758</v>
      </c>
      <c r="G706" s="220" t="s">
        <v>268</v>
      </c>
      <c r="H706" s="221">
        <v>6</v>
      </c>
      <c r="I706" s="222"/>
      <c r="J706" s="223">
        <f>ROUND(I706*H706,2)</f>
        <v>0</v>
      </c>
      <c r="K706" s="219" t="s">
        <v>143</v>
      </c>
      <c r="L706" s="43"/>
      <c r="M706" s="224" t="s">
        <v>1</v>
      </c>
      <c r="N706" s="225" t="s">
        <v>41</v>
      </c>
      <c r="O706" s="90"/>
      <c r="P706" s="226">
        <f>O706*H706</f>
        <v>0</v>
      </c>
      <c r="Q706" s="226">
        <v>0.001</v>
      </c>
      <c r="R706" s="226">
        <f>Q706*H706</f>
        <v>0.0060000000000000001</v>
      </c>
      <c r="S706" s="226">
        <v>0</v>
      </c>
      <c r="T706" s="227">
        <f>S706*H706</f>
        <v>0</v>
      </c>
      <c r="U706" s="37"/>
      <c r="V706" s="37"/>
      <c r="W706" s="37"/>
      <c r="X706" s="37"/>
      <c r="Y706" s="37"/>
      <c r="Z706" s="37"/>
      <c r="AA706" s="37"/>
      <c r="AB706" s="37"/>
      <c r="AC706" s="37"/>
      <c r="AD706" s="37"/>
      <c r="AE706" s="37"/>
      <c r="AR706" s="228" t="s">
        <v>144</v>
      </c>
      <c r="AT706" s="228" t="s">
        <v>139</v>
      </c>
      <c r="AU706" s="228" t="s">
        <v>86</v>
      </c>
      <c r="AY706" s="16" t="s">
        <v>137</v>
      </c>
      <c r="BE706" s="229">
        <f>IF(N706="základní",J706,0)</f>
        <v>0</v>
      </c>
      <c r="BF706" s="229">
        <f>IF(N706="snížená",J706,0)</f>
        <v>0</v>
      </c>
      <c r="BG706" s="229">
        <f>IF(N706="zákl. přenesená",J706,0)</f>
        <v>0</v>
      </c>
      <c r="BH706" s="229">
        <f>IF(N706="sníž. přenesená",J706,0)</f>
        <v>0</v>
      </c>
      <c r="BI706" s="229">
        <f>IF(N706="nulová",J706,0)</f>
        <v>0</v>
      </c>
      <c r="BJ706" s="16" t="s">
        <v>84</v>
      </c>
      <c r="BK706" s="229">
        <f>ROUND(I706*H706,2)</f>
        <v>0</v>
      </c>
      <c r="BL706" s="16" t="s">
        <v>144</v>
      </c>
      <c r="BM706" s="228" t="s">
        <v>759</v>
      </c>
    </row>
    <row r="707" s="2" customFormat="1">
      <c r="A707" s="37"/>
      <c r="B707" s="38"/>
      <c r="C707" s="39"/>
      <c r="D707" s="230" t="s">
        <v>146</v>
      </c>
      <c r="E707" s="39"/>
      <c r="F707" s="231" t="s">
        <v>760</v>
      </c>
      <c r="G707" s="39"/>
      <c r="H707" s="39"/>
      <c r="I707" s="232"/>
      <c r="J707" s="39"/>
      <c r="K707" s="39"/>
      <c r="L707" s="43"/>
      <c r="M707" s="233"/>
      <c r="N707" s="234"/>
      <c r="O707" s="90"/>
      <c r="P707" s="90"/>
      <c r="Q707" s="90"/>
      <c r="R707" s="90"/>
      <c r="S707" s="90"/>
      <c r="T707" s="91"/>
      <c r="U707" s="37"/>
      <c r="V707" s="37"/>
      <c r="W707" s="37"/>
      <c r="X707" s="37"/>
      <c r="Y707" s="37"/>
      <c r="Z707" s="37"/>
      <c r="AA707" s="37"/>
      <c r="AB707" s="37"/>
      <c r="AC707" s="37"/>
      <c r="AD707" s="37"/>
      <c r="AE707" s="37"/>
      <c r="AT707" s="16" t="s">
        <v>146</v>
      </c>
      <c r="AU707" s="16" t="s">
        <v>86</v>
      </c>
    </row>
    <row r="708" s="13" customFormat="1">
      <c r="A708" s="13"/>
      <c r="B708" s="235"/>
      <c r="C708" s="236"/>
      <c r="D708" s="237" t="s">
        <v>148</v>
      </c>
      <c r="E708" s="238" t="s">
        <v>1</v>
      </c>
      <c r="F708" s="239" t="s">
        <v>436</v>
      </c>
      <c r="G708" s="236"/>
      <c r="H708" s="238" t="s">
        <v>1</v>
      </c>
      <c r="I708" s="240"/>
      <c r="J708" s="236"/>
      <c r="K708" s="236"/>
      <c r="L708" s="241"/>
      <c r="M708" s="242"/>
      <c r="N708" s="243"/>
      <c r="O708" s="243"/>
      <c r="P708" s="243"/>
      <c r="Q708" s="243"/>
      <c r="R708" s="243"/>
      <c r="S708" s="243"/>
      <c r="T708" s="244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5" t="s">
        <v>148</v>
      </c>
      <c r="AU708" s="245" t="s">
        <v>86</v>
      </c>
      <c r="AV708" s="13" t="s">
        <v>84</v>
      </c>
      <c r="AW708" s="13" t="s">
        <v>32</v>
      </c>
      <c r="AX708" s="13" t="s">
        <v>76</v>
      </c>
      <c r="AY708" s="245" t="s">
        <v>137</v>
      </c>
    </row>
    <row r="709" s="13" customFormat="1">
      <c r="A709" s="13"/>
      <c r="B709" s="235"/>
      <c r="C709" s="236"/>
      <c r="D709" s="237" t="s">
        <v>148</v>
      </c>
      <c r="E709" s="238" t="s">
        <v>1</v>
      </c>
      <c r="F709" s="239" t="s">
        <v>150</v>
      </c>
      <c r="G709" s="236"/>
      <c r="H709" s="238" t="s">
        <v>1</v>
      </c>
      <c r="I709" s="240"/>
      <c r="J709" s="236"/>
      <c r="K709" s="236"/>
      <c r="L709" s="241"/>
      <c r="M709" s="242"/>
      <c r="N709" s="243"/>
      <c r="O709" s="243"/>
      <c r="P709" s="243"/>
      <c r="Q709" s="243"/>
      <c r="R709" s="243"/>
      <c r="S709" s="243"/>
      <c r="T709" s="24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5" t="s">
        <v>148</v>
      </c>
      <c r="AU709" s="245" t="s">
        <v>86</v>
      </c>
      <c r="AV709" s="13" t="s">
        <v>84</v>
      </c>
      <c r="AW709" s="13" t="s">
        <v>32</v>
      </c>
      <c r="AX709" s="13" t="s">
        <v>76</v>
      </c>
      <c r="AY709" s="245" t="s">
        <v>137</v>
      </c>
    </row>
    <row r="710" s="14" customFormat="1">
      <c r="A710" s="14"/>
      <c r="B710" s="246"/>
      <c r="C710" s="247"/>
      <c r="D710" s="237" t="s">
        <v>148</v>
      </c>
      <c r="E710" s="248" t="s">
        <v>1</v>
      </c>
      <c r="F710" s="249" t="s">
        <v>192</v>
      </c>
      <c r="G710" s="247"/>
      <c r="H710" s="250">
        <v>6</v>
      </c>
      <c r="I710" s="251"/>
      <c r="J710" s="247"/>
      <c r="K710" s="247"/>
      <c r="L710" s="252"/>
      <c r="M710" s="253"/>
      <c r="N710" s="254"/>
      <c r="O710" s="254"/>
      <c r="P710" s="254"/>
      <c r="Q710" s="254"/>
      <c r="R710" s="254"/>
      <c r="S710" s="254"/>
      <c r="T710" s="255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6" t="s">
        <v>148</v>
      </c>
      <c r="AU710" s="256" t="s">
        <v>86</v>
      </c>
      <c r="AV710" s="14" t="s">
        <v>86</v>
      </c>
      <c r="AW710" s="14" t="s">
        <v>32</v>
      </c>
      <c r="AX710" s="14" t="s">
        <v>76</v>
      </c>
      <c r="AY710" s="256" t="s">
        <v>137</v>
      </c>
    </row>
    <row r="711" s="2" customFormat="1" ht="24.15" customHeight="1">
      <c r="A711" s="37"/>
      <c r="B711" s="38"/>
      <c r="C711" s="257" t="s">
        <v>761</v>
      </c>
      <c r="D711" s="257" t="s">
        <v>207</v>
      </c>
      <c r="E711" s="258" t="s">
        <v>762</v>
      </c>
      <c r="F711" s="259" t="s">
        <v>763</v>
      </c>
      <c r="G711" s="260" t="s">
        <v>268</v>
      </c>
      <c r="H711" s="261">
        <v>6</v>
      </c>
      <c r="I711" s="262"/>
      <c r="J711" s="263">
        <f>ROUND(I711*H711,2)</f>
        <v>0</v>
      </c>
      <c r="K711" s="259" t="s">
        <v>1</v>
      </c>
      <c r="L711" s="264"/>
      <c r="M711" s="265" t="s">
        <v>1</v>
      </c>
      <c r="N711" s="266" t="s">
        <v>41</v>
      </c>
      <c r="O711" s="90"/>
      <c r="P711" s="226">
        <f>O711*H711</f>
        <v>0</v>
      </c>
      <c r="Q711" s="226">
        <v>0.056599999999999998</v>
      </c>
      <c r="R711" s="226">
        <f>Q711*H711</f>
        <v>0.33960000000000001</v>
      </c>
      <c r="S711" s="226">
        <v>0</v>
      </c>
      <c r="T711" s="227">
        <f>S711*H711</f>
        <v>0</v>
      </c>
      <c r="U711" s="37"/>
      <c r="V711" s="37"/>
      <c r="W711" s="37"/>
      <c r="X711" s="37"/>
      <c r="Y711" s="37"/>
      <c r="Z711" s="37"/>
      <c r="AA711" s="37"/>
      <c r="AB711" s="37"/>
      <c r="AC711" s="37"/>
      <c r="AD711" s="37"/>
      <c r="AE711" s="37"/>
      <c r="AR711" s="228" t="s">
        <v>206</v>
      </c>
      <c r="AT711" s="228" t="s">
        <v>207</v>
      </c>
      <c r="AU711" s="228" t="s">
        <v>86</v>
      </c>
      <c r="AY711" s="16" t="s">
        <v>137</v>
      </c>
      <c r="BE711" s="229">
        <f>IF(N711="základní",J711,0)</f>
        <v>0</v>
      </c>
      <c r="BF711" s="229">
        <f>IF(N711="snížená",J711,0)</f>
        <v>0</v>
      </c>
      <c r="BG711" s="229">
        <f>IF(N711="zákl. přenesená",J711,0)</f>
        <v>0</v>
      </c>
      <c r="BH711" s="229">
        <f>IF(N711="sníž. přenesená",J711,0)</f>
        <v>0</v>
      </c>
      <c r="BI711" s="229">
        <f>IF(N711="nulová",J711,0)</f>
        <v>0</v>
      </c>
      <c r="BJ711" s="16" t="s">
        <v>84</v>
      </c>
      <c r="BK711" s="229">
        <f>ROUND(I711*H711,2)</f>
        <v>0</v>
      </c>
      <c r="BL711" s="16" t="s">
        <v>144</v>
      </c>
      <c r="BM711" s="228" t="s">
        <v>764</v>
      </c>
    </row>
    <row r="712" s="2" customFormat="1" ht="24.15" customHeight="1">
      <c r="A712" s="37"/>
      <c r="B712" s="38"/>
      <c r="C712" s="217" t="s">
        <v>765</v>
      </c>
      <c r="D712" s="217" t="s">
        <v>139</v>
      </c>
      <c r="E712" s="218" t="s">
        <v>766</v>
      </c>
      <c r="F712" s="219" t="s">
        <v>767</v>
      </c>
      <c r="G712" s="220" t="s">
        <v>268</v>
      </c>
      <c r="H712" s="221">
        <v>32</v>
      </c>
      <c r="I712" s="222"/>
      <c r="J712" s="223">
        <f>ROUND(I712*H712,2)</f>
        <v>0</v>
      </c>
      <c r="K712" s="219" t="s">
        <v>143</v>
      </c>
      <c r="L712" s="43"/>
      <c r="M712" s="224" t="s">
        <v>1</v>
      </c>
      <c r="N712" s="225" t="s">
        <v>41</v>
      </c>
      <c r="O712" s="90"/>
      <c r="P712" s="226">
        <f>O712*H712</f>
        <v>0</v>
      </c>
      <c r="Q712" s="226">
        <v>1.0000000000000001E-05</v>
      </c>
      <c r="R712" s="226">
        <f>Q712*H712</f>
        <v>0.00032000000000000003</v>
      </c>
      <c r="S712" s="226">
        <v>0</v>
      </c>
      <c r="T712" s="227">
        <f>S712*H712</f>
        <v>0</v>
      </c>
      <c r="U712" s="37"/>
      <c r="V712" s="37"/>
      <c r="W712" s="37"/>
      <c r="X712" s="37"/>
      <c r="Y712" s="37"/>
      <c r="Z712" s="37"/>
      <c r="AA712" s="37"/>
      <c r="AB712" s="37"/>
      <c r="AC712" s="37"/>
      <c r="AD712" s="37"/>
      <c r="AE712" s="37"/>
      <c r="AR712" s="228" t="s">
        <v>144</v>
      </c>
      <c r="AT712" s="228" t="s">
        <v>139</v>
      </c>
      <c r="AU712" s="228" t="s">
        <v>86</v>
      </c>
      <c r="AY712" s="16" t="s">
        <v>137</v>
      </c>
      <c r="BE712" s="229">
        <f>IF(N712="základní",J712,0)</f>
        <v>0</v>
      </c>
      <c r="BF712" s="229">
        <f>IF(N712="snížená",J712,0)</f>
        <v>0</v>
      </c>
      <c r="BG712" s="229">
        <f>IF(N712="zákl. přenesená",J712,0)</f>
        <v>0</v>
      </c>
      <c r="BH712" s="229">
        <f>IF(N712="sníž. přenesená",J712,0)</f>
        <v>0</v>
      </c>
      <c r="BI712" s="229">
        <f>IF(N712="nulová",J712,0)</f>
        <v>0</v>
      </c>
      <c r="BJ712" s="16" t="s">
        <v>84</v>
      </c>
      <c r="BK712" s="229">
        <f>ROUND(I712*H712,2)</f>
        <v>0</v>
      </c>
      <c r="BL712" s="16" t="s">
        <v>144</v>
      </c>
      <c r="BM712" s="228" t="s">
        <v>768</v>
      </c>
    </row>
    <row r="713" s="2" customFormat="1">
      <c r="A713" s="37"/>
      <c r="B713" s="38"/>
      <c r="C713" s="39"/>
      <c r="D713" s="230" t="s">
        <v>146</v>
      </c>
      <c r="E713" s="39"/>
      <c r="F713" s="231" t="s">
        <v>769</v>
      </c>
      <c r="G713" s="39"/>
      <c r="H713" s="39"/>
      <c r="I713" s="232"/>
      <c r="J713" s="39"/>
      <c r="K713" s="39"/>
      <c r="L713" s="43"/>
      <c r="M713" s="233"/>
      <c r="N713" s="234"/>
      <c r="O713" s="90"/>
      <c r="P713" s="90"/>
      <c r="Q713" s="90"/>
      <c r="R713" s="90"/>
      <c r="S713" s="90"/>
      <c r="T713" s="91"/>
      <c r="U713" s="37"/>
      <c r="V713" s="37"/>
      <c r="W713" s="37"/>
      <c r="X713" s="37"/>
      <c r="Y713" s="37"/>
      <c r="Z713" s="37"/>
      <c r="AA713" s="37"/>
      <c r="AB713" s="37"/>
      <c r="AC713" s="37"/>
      <c r="AD713" s="37"/>
      <c r="AE713" s="37"/>
      <c r="AT713" s="16" t="s">
        <v>146</v>
      </c>
      <c r="AU713" s="16" t="s">
        <v>86</v>
      </c>
    </row>
    <row r="714" s="13" customFormat="1">
      <c r="A714" s="13"/>
      <c r="B714" s="235"/>
      <c r="C714" s="236"/>
      <c r="D714" s="237" t="s">
        <v>148</v>
      </c>
      <c r="E714" s="238" t="s">
        <v>1</v>
      </c>
      <c r="F714" s="239" t="s">
        <v>436</v>
      </c>
      <c r="G714" s="236"/>
      <c r="H714" s="238" t="s">
        <v>1</v>
      </c>
      <c r="I714" s="240"/>
      <c r="J714" s="236"/>
      <c r="K714" s="236"/>
      <c r="L714" s="241"/>
      <c r="M714" s="242"/>
      <c r="N714" s="243"/>
      <c r="O714" s="243"/>
      <c r="P714" s="243"/>
      <c r="Q714" s="243"/>
      <c r="R714" s="243"/>
      <c r="S714" s="243"/>
      <c r="T714" s="24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5" t="s">
        <v>148</v>
      </c>
      <c r="AU714" s="245" t="s">
        <v>86</v>
      </c>
      <c r="AV714" s="13" t="s">
        <v>84</v>
      </c>
      <c r="AW714" s="13" t="s">
        <v>32</v>
      </c>
      <c r="AX714" s="13" t="s">
        <v>76</v>
      </c>
      <c r="AY714" s="245" t="s">
        <v>137</v>
      </c>
    </row>
    <row r="715" s="13" customFormat="1">
      <c r="A715" s="13"/>
      <c r="B715" s="235"/>
      <c r="C715" s="236"/>
      <c r="D715" s="237" t="s">
        <v>148</v>
      </c>
      <c r="E715" s="238" t="s">
        <v>1</v>
      </c>
      <c r="F715" s="239" t="s">
        <v>150</v>
      </c>
      <c r="G715" s="236"/>
      <c r="H715" s="238" t="s">
        <v>1</v>
      </c>
      <c r="I715" s="240"/>
      <c r="J715" s="236"/>
      <c r="K715" s="236"/>
      <c r="L715" s="241"/>
      <c r="M715" s="242"/>
      <c r="N715" s="243"/>
      <c r="O715" s="243"/>
      <c r="P715" s="243"/>
      <c r="Q715" s="243"/>
      <c r="R715" s="243"/>
      <c r="S715" s="243"/>
      <c r="T715" s="24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5" t="s">
        <v>148</v>
      </c>
      <c r="AU715" s="245" t="s">
        <v>86</v>
      </c>
      <c r="AV715" s="13" t="s">
        <v>84</v>
      </c>
      <c r="AW715" s="13" t="s">
        <v>32</v>
      </c>
      <c r="AX715" s="13" t="s">
        <v>76</v>
      </c>
      <c r="AY715" s="245" t="s">
        <v>137</v>
      </c>
    </row>
    <row r="716" s="14" customFormat="1">
      <c r="A716" s="14"/>
      <c r="B716" s="246"/>
      <c r="C716" s="247"/>
      <c r="D716" s="237" t="s">
        <v>148</v>
      </c>
      <c r="E716" s="248" t="s">
        <v>1</v>
      </c>
      <c r="F716" s="249" t="s">
        <v>770</v>
      </c>
      <c r="G716" s="247"/>
      <c r="H716" s="250">
        <v>24</v>
      </c>
      <c r="I716" s="251"/>
      <c r="J716" s="247"/>
      <c r="K716" s="247"/>
      <c r="L716" s="252"/>
      <c r="M716" s="253"/>
      <c r="N716" s="254"/>
      <c r="O716" s="254"/>
      <c r="P716" s="254"/>
      <c r="Q716" s="254"/>
      <c r="R716" s="254"/>
      <c r="S716" s="254"/>
      <c r="T716" s="255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6" t="s">
        <v>148</v>
      </c>
      <c r="AU716" s="256" t="s">
        <v>86</v>
      </c>
      <c r="AV716" s="14" t="s">
        <v>86</v>
      </c>
      <c r="AW716" s="14" t="s">
        <v>32</v>
      </c>
      <c r="AX716" s="14" t="s">
        <v>76</v>
      </c>
      <c r="AY716" s="256" t="s">
        <v>137</v>
      </c>
    </row>
    <row r="717" s="14" customFormat="1">
      <c r="A717" s="14"/>
      <c r="B717" s="246"/>
      <c r="C717" s="247"/>
      <c r="D717" s="237" t="s">
        <v>148</v>
      </c>
      <c r="E717" s="248" t="s">
        <v>1</v>
      </c>
      <c r="F717" s="249" t="s">
        <v>771</v>
      </c>
      <c r="G717" s="247"/>
      <c r="H717" s="250">
        <v>8</v>
      </c>
      <c r="I717" s="251"/>
      <c r="J717" s="247"/>
      <c r="K717" s="247"/>
      <c r="L717" s="252"/>
      <c r="M717" s="253"/>
      <c r="N717" s="254"/>
      <c r="O717" s="254"/>
      <c r="P717" s="254"/>
      <c r="Q717" s="254"/>
      <c r="R717" s="254"/>
      <c r="S717" s="254"/>
      <c r="T717" s="255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6" t="s">
        <v>148</v>
      </c>
      <c r="AU717" s="256" t="s">
        <v>86</v>
      </c>
      <c r="AV717" s="14" t="s">
        <v>86</v>
      </c>
      <c r="AW717" s="14" t="s">
        <v>32</v>
      </c>
      <c r="AX717" s="14" t="s">
        <v>76</v>
      </c>
      <c r="AY717" s="256" t="s">
        <v>137</v>
      </c>
    </row>
    <row r="718" s="2" customFormat="1" ht="24.15" customHeight="1">
      <c r="A718" s="37"/>
      <c r="B718" s="38"/>
      <c r="C718" s="257" t="s">
        <v>772</v>
      </c>
      <c r="D718" s="257" t="s">
        <v>207</v>
      </c>
      <c r="E718" s="258" t="s">
        <v>773</v>
      </c>
      <c r="F718" s="259" t="s">
        <v>774</v>
      </c>
      <c r="G718" s="260" t="s">
        <v>268</v>
      </c>
      <c r="H718" s="261">
        <v>32</v>
      </c>
      <c r="I718" s="262"/>
      <c r="J718" s="263">
        <f>ROUND(I718*H718,2)</f>
        <v>0</v>
      </c>
      <c r="K718" s="259" t="s">
        <v>143</v>
      </c>
      <c r="L718" s="264"/>
      <c r="M718" s="265" t="s">
        <v>1</v>
      </c>
      <c r="N718" s="266" t="s">
        <v>41</v>
      </c>
      <c r="O718" s="90"/>
      <c r="P718" s="226">
        <f>O718*H718</f>
        <v>0</v>
      </c>
      <c r="Q718" s="226">
        <v>8.0000000000000007E-05</v>
      </c>
      <c r="R718" s="226">
        <f>Q718*H718</f>
        <v>0.0025600000000000002</v>
      </c>
      <c r="S718" s="226">
        <v>0</v>
      </c>
      <c r="T718" s="227">
        <f>S718*H718</f>
        <v>0</v>
      </c>
      <c r="U718" s="37"/>
      <c r="V718" s="37"/>
      <c r="W718" s="37"/>
      <c r="X718" s="37"/>
      <c r="Y718" s="37"/>
      <c r="Z718" s="37"/>
      <c r="AA718" s="37"/>
      <c r="AB718" s="37"/>
      <c r="AC718" s="37"/>
      <c r="AD718" s="37"/>
      <c r="AE718" s="37"/>
      <c r="AR718" s="228" t="s">
        <v>206</v>
      </c>
      <c r="AT718" s="228" t="s">
        <v>207</v>
      </c>
      <c r="AU718" s="228" t="s">
        <v>86</v>
      </c>
      <c r="AY718" s="16" t="s">
        <v>137</v>
      </c>
      <c r="BE718" s="229">
        <f>IF(N718="základní",J718,0)</f>
        <v>0</v>
      </c>
      <c r="BF718" s="229">
        <f>IF(N718="snížená",J718,0)</f>
        <v>0</v>
      </c>
      <c r="BG718" s="229">
        <f>IF(N718="zákl. přenesená",J718,0)</f>
        <v>0</v>
      </c>
      <c r="BH718" s="229">
        <f>IF(N718="sníž. přenesená",J718,0)</f>
        <v>0</v>
      </c>
      <c r="BI718" s="229">
        <f>IF(N718="nulová",J718,0)</f>
        <v>0</v>
      </c>
      <c r="BJ718" s="16" t="s">
        <v>84</v>
      </c>
      <c r="BK718" s="229">
        <f>ROUND(I718*H718,2)</f>
        <v>0</v>
      </c>
      <c r="BL718" s="16" t="s">
        <v>144</v>
      </c>
      <c r="BM718" s="228" t="s">
        <v>775</v>
      </c>
    </row>
    <row r="719" s="12" customFormat="1" ht="22.8" customHeight="1">
      <c r="A719" s="12"/>
      <c r="B719" s="201"/>
      <c r="C719" s="202"/>
      <c r="D719" s="203" t="s">
        <v>75</v>
      </c>
      <c r="E719" s="215" t="s">
        <v>776</v>
      </c>
      <c r="F719" s="215" t="s">
        <v>777</v>
      </c>
      <c r="G719" s="202"/>
      <c r="H719" s="202"/>
      <c r="I719" s="205"/>
      <c r="J719" s="216">
        <f>BK719</f>
        <v>0</v>
      </c>
      <c r="K719" s="202"/>
      <c r="L719" s="207"/>
      <c r="M719" s="208"/>
      <c r="N719" s="209"/>
      <c r="O719" s="209"/>
      <c r="P719" s="210">
        <f>SUM(P720:P721)</f>
        <v>0</v>
      </c>
      <c r="Q719" s="209"/>
      <c r="R719" s="210">
        <f>SUM(R720:R721)</f>
        <v>0</v>
      </c>
      <c r="S719" s="209"/>
      <c r="T719" s="211">
        <f>SUM(T720:T721)</f>
        <v>0</v>
      </c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R719" s="212" t="s">
        <v>84</v>
      </c>
      <c r="AT719" s="213" t="s">
        <v>75</v>
      </c>
      <c r="AU719" s="213" t="s">
        <v>84</v>
      </c>
      <c r="AY719" s="212" t="s">
        <v>137</v>
      </c>
      <c r="BK719" s="214">
        <f>SUM(BK720:BK721)</f>
        <v>0</v>
      </c>
    </row>
    <row r="720" s="2" customFormat="1" ht="24.15" customHeight="1">
      <c r="A720" s="37"/>
      <c r="B720" s="38"/>
      <c r="C720" s="217" t="s">
        <v>778</v>
      </c>
      <c r="D720" s="217" t="s">
        <v>139</v>
      </c>
      <c r="E720" s="218" t="s">
        <v>779</v>
      </c>
      <c r="F720" s="219" t="s">
        <v>780</v>
      </c>
      <c r="G720" s="220" t="s">
        <v>210</v>
      </c>
      <c r="H720" s="221">
        <v>609.65300000000002</v>
      </c>
      <c r="I720" s="222"/>
      <c r="J720" s="223">
        <f>ROUND(I720*H720,2)</f>
        <v>0</v>
      </c>
      <c r="K720" s="219" t="s">
        <v>143</v>
      </c>
      <c r="L720" s="43"/>
      <c r="M720" s="224" t="s">
        <v>1</v>
      </c>
      <c r="N720" s="225" t="s">
        <v>41</v>
      </c>
      <c r="O720" s="90"/>
      <c r="P720" s="226">
        <f>O720*H720</f>
        <v>0</v>
      </c>
      <c r="Q720" s="226">
        <v>0</v>
      </c>
      <c r="R720" s="226">
        <f>Q720*H720</f>
        <v>0</v>
      </c>
      <c r="S720" s="226">
        <v>0</v>
      </c>
      <c r="T720" s="227">
        <f>S720*H720</f>
        <v>0</v>
      </c>
      <c r="U720" s="37"/>
      <c r="V720" s="37"/>
      <c r="W720" s="37"/>
      <c r="X720" s="37"/>
      <c r="Y720" s="37"/>
      <c r="Z720" s="37"/>
      <c r="AA720" s="37"/>
      <c r="AB720" s="37"/>
      <c r="AC720" s="37"/>
      <c r="AD720" s="37"/>
      <c r="AE720" s="37"/>
      <c r="AR720" s="228" t="s">
        <v>144</v>
      </c>
      <c r="AT720" s="228" t="s">
        <v>139</v>
      </c>
      <c r="AU720" s="228" t="s">
        <v>86</v>
      </c>
      <c r="AY720" s="16" t="s">
        <v>137</v>
      </c>
      <c r="BE720" s="229">
        <f>IF(N720="základní",J720,0)</f>
        <v>0</v>
      </c>
      <c r="BF720" s="229">
        <f>IF(N720="snížená",J720,0)</f>
        <v>0</v>
      </c>
      <c r="BG720" s="229">
        <f>IF(N720="zákl. přenesená",J720,0)</f>
        <v>0</v>
      </c>
      <c r="BH720" s="229">
        <f>IF(N720="sníž. přenesená",J720,0)</f>
        <v>0</v>
      </c>
      <c r="BI720" s="229">
        <f>IF(N720="nulová",J720,0)</f>
        <v>0</v>
      </c>
      <c r="BJ720" s="16" t="s">
        <v>84</v>
      </c>
      <c r="BK720" s="229">
        <f>ROUND(I720*H720,2)</f>
        <v>0</v>
      </c>
      <c r="BL720" s="16" t="s">
        <v>144</v>
      </c>
      <c r="BM720" s="228" t="s">
        <v>781</v>
      </c>
    </row>
    <row r="721" s="2" customFormat="1">
      <c r="A721" s="37"/>
      <c r="B721" s="38"/>
      <c r="C721" s="39"/>
      <c r="D721" s="230" t="s">
        <v>146</v>
      </c>
      <c r="E721" s="39"/>
      <c r="F721" s="231" t="s">
        <v>782</v>
      </c>
      <c r="G721" s="39"/>
      <c r="H721" s="39"/>
      <c r="I721" s="232"/>
      <c r="J721" s="39"/>
      <c r="K721" s="39"/>
      <c r="L721" s="43"/>
      <c r="M721" s="233"/>
      <c r="N721" s="234"/>
      <c r="O721" s="90"/>
      <c r="P721" s="90"/>
      <c r="Q721" s="90"/>
      <c r="R721" s="90"/>
      <c r="S721" s="90"/>
      <c r="T721" s="91"/>
      <c r="U721" s="37"/>
      <c r="V721" s="37"/>
      <c r="W721" s="37"/>
      <c r="X721" s="37"/>
      <c r="Y721" s="37"/>
      <c r="Z721" s="37"/>
      <c r="AA721" s="37"/>
      <c r="AB721" s="37"/>
      <c r="AC721" s="37"/>
      <c r="AD721" s="37"/>
      <c r="AE721" s="37"/>
      <c r="AT721" s="16" t="s">
        <v>146</v>
      </c>
      <c r="AU721" s="16" t="s">
        <v>86</v>
      </c>
    </row>
    <row r="722" s="12" customFormat="1" ht="25.92" customHeight="1">
      <c r="A722" s="12"/>
      <c r="B722" s="201"/>
      <c r="C722" s="202"/>
      <c r="D722" s="203" t="s">
        <v>75</v>
      </c>
      <c r="E722" s="204" t="s">
        <v>783</v>
      </c>
      <c r="F722" s="204" t="s">
        <v>784</v>
      </c>
      <c r="G722" s="202"/>
      <c r="H722" s="202"/>
      <c r="I722" s="205"/>
      <c r="J722" s="206">
        <f>BK722</f>
        <v>0</v>
      </c>
      <c r="K722" s="202"/>
      <c r="L722" s="207"/>
      <c r="M722" s="208"/>
      <c r="N722" s="209"/>
      <c r="O722" s="209"/>
      <c r="P722" s="210">
        <f>P723+P754</f>
        <v>0</v>
      </c>
      <c r="Q722" s="209"/>
      <c r="R722" s="210">
        <f>R723+R754</f>
        <v>0.74155000000000004</v>
      </c>
      <c r="S722" s="209"/>
      <c r="T722" s="211">
        <f>T723+T754</f>
        <v>0</v>
      </c>
      <c r="U722" s="12"/>
      <c r="V722" s="12"/>
      <c r="W722" s="12"/>
      <c r="X722" s="12"/>
      <c r="Y722" s="12"/>
      <c r="Z722" s="12"/>
      <c r="AA722" s="12"/>
      <c r="AB722" s="12"/>
      <c r="AC722" s="12"/>
      <c r="AD722" s="12"/>
      <c r="AE722" s="12"/>
      <c r="AR722" s="212" t="s">
        <v>86</v>
      </c>
      <c r="AT722" s="213" t="s">
        <v>75</v>
      </c>
      <c r="AU722" s="213" t="s">
        <v>76</v>
      </c>
      <c r="AY722" s="212" t="s">
        <v>137</v>
      </c>
      <c r="BK722" s="214">
        <f>BK723+BK754</f>
        <v>0</v>
      </c>
    </row>
    <row r="723" s="12" customFormat="1" ht="22.8" customHeight="1">
      <c r="A723" s="12"/>
      <c r="B723" s="201"/>
      <c r="C723" s="202"/>
      <c r="D723" s="203" t="s">
        <v>75</v>
      </c>
      <c r="E723" s="215" t="s">
        <v>785</v>
      </c>
      <c r="F723" s="215" t="s">
        <v>786</v>
      </c>
      <c r="G723" s="202"/>
      <c r="H723" s="202"/>
      <c r="I723" s="205"/>
      <c r="J723" s="216">
        <f>BK723</f>
        <v>0</v>
      </c>
      <c r="K723" s="202"/>
      <c r="L723" s="207"/>
      <c r="M723" s="208"/>
      <c r="N723" s="209"/>
      <c r="O723" s="209"/>
      <c r="P723" s="210">
        <f>SUM(P724:P753)</f>
        <v>0</v>
      </c>
      <c r="Q723" s="209"/>
      <c r="R723" s="210">
        <f>SUM(R724:R753)</f>
        <v>0.74155000000000004</v>
      </c>
      <c r="S723" s="209"/>
      <c r="T723" s="211">
        <f>SUM(T724:T753)</f>
        <v>0</v>
      </c>
      <c r="U723" s="12"/>
      <c r="V723" s="12"/>
      <c r="W723" s="12"/>
      <c r="X723" s="12"/>
      <c r="Y723" s="12"/>
      <c r="Z723" s="12"/>
      <c r="AA723" s="12"/>
      <c r="AB723" s="12"/>
      <c r="AC723" s="12"/>
      <c r="AD723" s="12"/>
      <c r="AE723" s="12"/>
      <c r="AR723" s="212" t="s">
        <v>86</v>
      </c>
      <c r="AT723" s="213" t="s">
        <v>75</v>
      </c>
      <c r="AU723" s="213" t="s">
        <v>84</v>
      </c>
      <c r="AY723" s="212" t="s">
        <v>137</v>
      </c>
      <c r="BK723" s="214">
        <f>SUM(BK724:BK753)</f>
        <v>0</v>
      </c>
    </row>
    <row r="724" s="2" customFormat="1" ht="24.15" customHeight="1">
      <c r="A724" s="37"/>
      <c r="B724" s="38"/>
      <c r="C724" s="217" t="s">
        <v>787</v>
      </c>
      <c r="D724" s="217" t="s">
        <v>139</v>
      </c>
      <c r="E724" s="218" t="s">
        <v>788</v>
      </c>
      <c r="F724" s="219" t="s">
        <v>789</v>
      </c>
      <c r="G724" s="220" t="s">
        <v>142</v>
      </c>
      <c r="H724" s="221">
        <v>50</v>
      </c>
      <c r="I724" s="222"/>
      <c r="J724" s="223">
        <f>ROUND(I724*H724,2)</f>
        <v>0</v>
      </c>
      <c r="K724" s="219" t="s">
        <v>143</v>
      </c>
      <c r="L724" s="43"/>
      <c r="M724" s="224" t="s">
        <v>1</v>
      </c>
      <c r="N724" s="225" t="s">
        <v>41</v>
      </c>
      <c r="O724" s="90"/>
      <c r="P724" s="226">
        <f>O724*H724</f>
        <v>0</v>
      </c>
      <c r="Q724" s="226">
        <v>0</v>
      </c>
      <c r="R724" s="226">
        <f>Q724*H724</f>
        <v>0</v>
      </c>
      <c r="S724" s="226">
        <v>0</v>
      </c>
      <c r="T724" s="227">
        <f>S724*H724</f>
        <v>0</v>
      </c>
      <c r="U724" s="37"/>
      <c r="V724" s="37"/>
      <c r="W724" s="37"/>
      <c r="X724" s="37"/>
      <c r="Y724" s="37"/>
      <c r="Z724" s="37"/>
      <c r="AA724" s="37"/>
      <c r="AB724" s="37"/>
      <c r="AC724" s="37"/>
      <c r="AD724" s="37"/>
      <c r="AE724" s="37"/>
      <c r="AR724" s="228" t="s">
        <v>271</v>
      </c>
      <c r="AT724" s="228" t="s">
        <v>139</v>
      </c>
      <c r="AU724" s="228" t="s">
        <v>86</v>
      </c>
      <c r="AY724" s="16" t="s">
        <v>137</v>
      </c>
      <c r="BE724" s="229">
        <f>IF(N724="základní",J724,0)</f>
        <v>0</v>
      </c>
      <c r="BF724" s="229">
        <f>IF(N724="snížená",J724,0)</f>
        <v>0</v>
      </c>
      <c r="BG724" s="229">
        <f>IF(N724="zákl. přenesená",J724,0)</f>
        <v>0</v>
      </c>
      <c r="BH724" s="229">
        <f>IF(N724="sníž. přenesená",J724,0)</f>
        <v>0</v>
      </c>
      <c r="BI724" s="229">
        <f>IF(N724="nulová",J724,0)</f>
        <v>0</v>
      </c>
      <c r="BJ724" s="16" t="s">
        <v>84</v>
      </c>
      <c r="BK724" s="229">
        <f>ROUND(I724*H724,2)</f>
        <v>0</v>
      </c>
      <c r="BL724" s="16" t="s">
        <v>271</v>
      </c>
      <c r="BM724" s="228" t="s">
        <v>790</v>
      </c>
    </row>
    <row r="725" s="2" customFormat="1">
      <c r="A725" s="37"/>
      <c r="B725" s="38"/>
      <c r="C725" s="39"/>
      <c r="D725" s="230" t="s">
        <v>146</v>
      </c>
      <c r="E725" s="39"/>
      <c r="F725" s="231" t="s">
        <v>791</v>
      </c>
      <c r="G725" s="39"/>
      <c r="H725" s="39"/>
      <c r="I725" s="232"/>
      <c r="J725" s="39"/>
      <c r="K725" s="39"/>
      <c r="L725" s="43"/>
      <c r="M725" s="233"/>
      <c r="N725" s="234"/>
      <c r="O725" s="90"/>
      <c r="P725" s="90"/>
      <c r="Q725" s="90"/>
      <c r="R725" s="90"/>
      <c r="S725" s="90"/>
      <c r="T725" s="91"/>
      <c r="U725" s="37"/>
      <c r="V725" s="37"/>
      <c r="W725" s="37"/>
      <c r="X725" s="37"/>
      <c r="Y725" s="37"/>
      <c r="Z725" s="37"/>
      <c r="AA725" s="37"/>
      <c r="AB725" s="37"/>
      <c r="AC725" s="37"/>
      <c r="AD725" s="37"/>
      <c r="AE725" s="37"/>
      <c r="AT725" s="16" t="s">
        <v>146</v>
      </c>
      <c r="AU725" s="16" t="s">
        <v>86</v>
      </c>
    </row>
    <row r="726" s="13" customFormat="1">
      <c r="A726" s="13"/>
      <c r="B726" s="235"/>
      <c r="C726" s="236"/>
      <c r="D726" s="237" t="s">
        <v>148</v>
      </c>
      <c r="E726" s="238" t="s">
        <v>1</v>
      </c>
      <c r="F726" s="239" t="s">
        <v>436</v>
      </c>
      <c r="G726" s="236"/>
      <c r="H726" s="238" t="s">
        <v>1</v>
      </c>
      <c r="I726" s="240"/>
      <c r="J726" s="236"/>
      <c r="K726" s="236"/>
      <c r="L726" s="241"/>
      <c r="M726" s="242"/>
      <c r="N726" s="243"/>
      <c r="O726" s="243"/>
      <c r="P726" s="243"/>
      <c r="Q726" s="243"/>
      <c r="R726" s="243"/>
      <c r="S726" s="243"/>
      <c r="T726" s="24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45" t="s">
        <v>148</v>
      </c>
      <c r="AU726" s="245" t="s">
        <v>86</v>
      </c>
      <c r="AV726" s="13" t="s">
        <v>84</v>
      </c>
      <c r="AW726" s="13" t="s">
        <v>32</v>
      </c>
      <c r="AX726" s="13" t="s">
        <v>76</v>
      </c>
      <c r="AY726" s="245" t="s">
        <v>137</v>
      </c>
    </row>
    <row r="727" s="13" customFormat="1">
      <c r="A727" s="13"/>
      <c r="B727" s="235"/>
      <c r="C727" s="236"/>
      <c r="D727" s="237" t="s">
        <v>148</v>
      </c>
      <c r="E727" s="238" t="s">
        <v>1</v>
      </c>
      <c r="F727" s="239" t="s">
        <v>150</v>
      </c>
      <c r="G727" s="236"/>
      <c r="H727" s="238" t="s">
        <v>1</v>
      </c>
      <c r="I727" s="240"/>
      <c r="J727" s="236"/>
      <c r="K727" s="236"/>
      <c r="L727" s="241"/>
      <c r="M727" s="242"/>
      <c r="N727" s="243"/>
      <c r="O727" s="243"/>
      <c r="P727" s="243"/>
      <c r="Q727" s="243"/>
      <c r="R727" s="243"/>
      <c r="S727" s="243"/>
      <c r="T727" s="24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5" t="s">
        <v>148</v>
      </c>
      <c r="AU727" s="245" t="s">
        <v>86</v>
      </c>
      <c r="AV727" s="13" t="s">
        <v>84</v>
      </c>
      <c r="AW727" s="13" t="s">
        <v>32</v>
      </c>
      <c r="AX727" s="13" t="s">
        <v>76</v>
      </c>
      <c r="AY727" s="245" t="s">
        <v>137</v>
      </c>
    </row>
    <row r="728" s="13" customFormat="1">
      <c r="A728" s="13"/>
      <c r="B728" s="235"/>
      <c r="C728" s="236"/>
      <c r="D728" s="237" t="s">
        <v>148</v>
      </c>
      <c r="E728" s="238" t="s">
        <v>1</v>
      </c>
      <c r="F728" s="239" t="s">
        <v>159</v>
      </c>
      <c r="G728" s="236"/>
      <c r="H728" s="238" t="s">
        <v>1</v>
      </c>
      <c r="I728" s="240"/>
      <c r="J728" s="236"/>
      <c r="K728" s="236"/>
      <c r="L728" s="241"/>
      <c r="M728" s="242"/>
      <c r="N728" s="243"/>
      <c r="O728" s="243"/>
      <c r="P728" s="243"/>
      <c r="Q728" s="243"/>
      <c r="R728" s="243"/>
      <c r="S728" s="243"/>
      <c r="T728" s="24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45" t="s">
        <v>148</v>
      </c>
      <c r="AU728" s="245" t="s">
        <v>86</v>
      </c>
      <c r="AV728" s="13" t="s">
        <v>84</v>
      </c>
      <c r="AW728" s="13" t="s">
        <v>32</v>
      </c>
      <c r="AX728" s="13" t="s">
        <v>76</v>
      </c>
      <c r="AY728" s="245" t="s">
        <v>137</v>
      </c>
    </row>
    <row r="729" s="14" customFormat="1">
      <c r="A729" s="14"/>
      <c r="B729" s="246"/>
      <c r="C729" s="247"/>
      <c r="D729" s="237" t="s">
        <v>148</v>
      </c>
      <c r="E729" s="248" t="s">
        <v>1</v>
      </c>
      <c r="F729" s="249" t="s">
        <v>226</v>
      </c>
      <c r="G729" s="247"/>
      <c r="H729" s="250">
        <v>50</v>
      </c>
      <c r="I729" s="251"/>
      <c r="J729" s="247"/>
      <c r="K729" s="247"/>
      <c r="L729" s="252"/>
      <c r="M729" s="253"/>
      <c r="N729" s="254"/>
      <c r="O729" s="254"/>
      <c r="P729" s="254"/>
      <c r="Q729" s="254"/>
      <c r="R729" s="254"/>
      <c r="S729" s="254"/>
      <c r="T729" s="25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6" t="s">
        <v>148</v>
      </c>
      <c r="AU729" s="256" t="s">
        <v>86</v>
      </c>
      <c r="AV729" s="14" t="s">
        <v>86</v>
      </c>
      <c r="AW729" s="14" t="s">
        <v>32</v>
      </c>
      <c r="AX729" s="14" t="s">
        <v>76</v>
      </c>
      <c r="AY729" s="256" t="s">
        <v>137</v>
      </c>
    </row>
    <row r="730" s="2" customFormat="1" ht="16.5" customHeight="1">
      <c r="A730" s="37"/>
      <c r="B730" s="38"/>
      <c r="C730" s="257" t="s">
        <v>792</v>
      </c>
      <c r="D730" s="257" t="s">
        <v>207</v>
      </c>
      <c r="E730" s="258" t="s">
        <v>793</v>
      </c>
      <c r="F730" s="259" t="s">
        <v>794</v>
      </c>
      <c r="G730" s="260" t="s">
        <v>210</v>
      </c>
      <c r="H730" s="261">
        <v>0.014999999999999999</v>
      </c>
      <c r="I730" s="262"/>
      <c r="J730" s="263">
        <f>ROUND(I730*H730,2)</f>
        <v>0</v>
      </c>
      <c r="K730" s="259" t="s">
        <v>143</v>
      </c>
      <c r="L730" s="264"/>
      <c r="M730" s="265" t="s">
        <v>1</v>
      </c>
      <c r="N730" s="266" t="s">
        <v>41</v>
      </c>
      <c r="O730" s="90"/>
      <c r="P730" s="226">
        <f>O730*H730</f>
        <v>0</v>
      </c>
      <c r="Q730" s="226">
        <v>1</v>
      </c>
      <c r="R730" s="226">
        <f>Q730*H730</f>
        <v>0.014999999999999999</v>
      </c>
      <c r="S730" s="226">
        <v>0</v>
      </c>
      <c r="T730" s="227">
        <f>S730*H730</f>
        <v>0</v>
      </c>
      <c r="U730" s="37"/>
      <c r="V730" s="37"/>
      <c r="W730" s="37"/>
      <c r="X730" s="37"/>
      <c r="Y730" s="37"/>
      <c r="Z730" s="37"/>
      <c r="AA730" s="37"/>
      <c r="AB730" s="37"/>
      <c r="AC730" s="37"/>
      <c r="AD730" s="37"/>
      <c r="AE730" s="37"/>
      <c r="AR730" s="228" t="s">
        <v>383</v>
      </c>
      <c r="AT730" s="228" t="s">
        <v>207</v>
      </c>
      <c r="AU730" s="228" t="s">
        <v>86</v>
      </c>
      <c r="AY730" s="16" t="s">
        <v>137</v>
      </c>
      <c r="BE730" s="229">
        <f>IF(N730="základní",J730,0)</f>
        <v>0</v>
      </c>
      <c r="BF730" s="229">
        <f>IF(N730="snížená",J730,0)</f>
        <v>0</v>
      </c>
      <c r="BG730" s="229">
        <f>IF(N730="zákl. přenesená",J730,0)</f>
        <v>0</v>
      </c>
      <c r="BH730" s="229">
        <f>IF(N730="sníž. přenesená",J730,0)</f>
        <v>0</v>
      </c>
      <c r="BI730" s="229">
        <f>IF(N730="nulová",J730,0)</f>
        <v>0</v>
      </c>
      <c r="BJ730" s="16" t="s">
        <v>84</v>
      </c>
      <c r="BK730" s="229">
        <f>ROUND(I730*H730,2)</f>
        <v>0</v>
      </c>
      <c r="BL730" s="16" t="s">
        <v>271</v>
      </c>
      <c r="BM730" s="228" t="s">
        <v>795</v>
      </c>
    </row>
    <row r="731" s="14" customFormat="1">
      <c r="A731" s="14"/>
      <c r="B731" s="246"/>
      <c r="C731" s="247"/>
      <c r="D731" s="237" t="s">
        <v>148</v>
      </c>
      <c r="E731" s="247"/>
      <c r="F731" s="249" t="s">
        <v>796</v>
      </c>
      <c r="G731" s="247"/>
      <c r="H731" s="250">
        <v>0.014999999999999999</v>
      </c>
      <c r="I731" s="251"/>
      <c r="J731" s="247"/>
      <c r="K731" s="247"/>
      <c r="L731" s="252"/>
      <c r="M731" s="253"/>
      <c r="N731" s="254"/>
      <c r="O731" s="254"/>
      <c r="P731" s="254"/>
      <c r="Q731" s="254"/>
      <c r="R731" s="254"/>
      <c r="S731" s="254"/>
      <c r="T731" s="25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6" t="s">
        <v>148</v>
      </c>
      <c r="AU731" s="256" t="s">
        <v>86</v>
      </c>
      <c r="AV731" s="14" t="s">
        <v>86</v>
      </c>
      <c r="AW731" s="14" t="s">
        <v>4</v>
      </c>
      <c r="AX731" s="14" t="s">
        <v>84</v>
      </c>
      <c r="AY731" s="256" t="s">
        <v>137</v>
      </c>
    </row>
    <row r="732" s="2" customFormat="1" ht="24.15" customHeight="1">
      <c r="A732" s="37"/>
      <c r="B732" s="38"/>
      <c r="C732" s="217" t="s">
        <v>797</v>
      </c>
      <c r="D732" s="217" t="s">
        <v>139</v>
      </c>
      <c r="E732" s="218" t="s">
        <v>798</v>
      </c>
      <c r="F732" s="219" t="s">
        <v>799</v>
      </c>
      <c r="G732" s="220" t="s">
        <v>142</v>
      </c>
      <c r="H732" s="221">
        <v>100</v>
      </c>
      <c r="I732" s="222"/>
      <c r="J732" s="223">
        <f>ROUND(I732*H732,2)</f>
        <v>0</v>
      </c>
      <c r="K732" s="219" t="s">
        <v>143</v>
      </c>
      <c r="L732" s="43"/>
      <c r="M732" s="224" t="s">
        <v>1</v>
      </c>
      <c r="N732" s="225" t="s">
        <v>41</v>
      </c>
      <c r="O732" s="90"/>
      <c r="P732" s="226">
        <f>O732*H732</f>
        <v>0</v>
      </c>
      <c r="Q732" s="226">
        <v>0.00040000000000000002</v>
      </c>
      <c r="R732" s="226">
        <f>Q732*H732</f>
        <v>0.040000000000000001</v>
      </c>
      <c r="S732" s="226">
        <v>0</v>
      </c>
      <c r="T732" s="227">
        <f>S732*H732</f>
        <v>0</v>
      </c>
      <c r="U732" s="37"/>
      <c r="V732" s="37"/>
      <c r="W732" s="37"/>
      <c r="X732" s="37"/>
      <c r="Y732" s="37"/>
      <c r="Z732" s="37"/>
      <c r="AA732" s="37"/>
      <c r="AB732" s="37"/>
      <c r="AC732" s="37"/>
      <c r="AD732" s="37"/>
      <c r="AE732" s="37"/>
      <c r="AR732" s="228" t="s">
        <v>271</v>
      </c>
      <c r="AT732" s="228" t="s">
        <v>139</v>
      </c>
      <c r="AU732" s="228" t="s">
        <v>86</v>
      </c>
      <c r="AY732" s="16" t="s">
        <v>137</v>
      </c>
      <c r="BE732" s="229">
        <f>IF(N732="základní",J732,0)</f>
        <v>0</v>
      </c>
      <c r="BF732" s="229">
        <f>IF(N732="snížená",J732,0)</f>
        <v>0</v>
      </c>
      <c r="BG732" s="229">
        <f>IF(N732="zákl. přenesená",J732,0)</f>
        <v>0</v>
      </c>
      <c r="BH732" s="229">
        <f>IF(N732="sníž. přenesená",J732,0)</f>
        <v>0</v>
      </c>
      <c r="BI732" s="229">
        <f>IF(N732="nulová",J732,0)</f>
        <v>0</v>
      </c>
      <c r="BJ732" s="16" t="s">
        <v>84</v>
      </c>
      <c r="BK732" s="229">
        <f>ROUND(I732*H732,2)</f>
        <v>0</v>
      </c>
      <c r="BL732" s="16" t="s">
        <v>271</v>
      </c>
      <c r="BM732" s="228" t="s">
        <v>800</v>
      </c>
    </row>
    <row r="733" s="2" customFormat="1">
      <c r="A733" s="37"/>
      <c r="B733" s="38"/>
      <c r="C733" s="39"/>
      <c r="D733" s="230" t="s">
        <v>146</v>
      </c>
      <c r="E733" s="39"/>
      <c r="F733" s="231" t="s">
        <v>801</v>
      </c>
      <c r="G733" s="39"/>
      <c r="H733" s="39"/>
      <c r="I733" s="232"/>
      <c r="J733" s="39"/>
      <c r="K733" s="39"/>
      <c r="L733" s="43"/>
      <c r="M733" s="233"/>
      <c r="N733" s="234"/>
      <c r="O733" s="90"/>
      <c r="P733" s="90"/>
      <c r="Q733" s="90"/>
      <c r="R733" s="90"/>
      <c r="S733" s="90"/>
      <c r="T733" s="91"/>
      <c r="U733" s="37"/>
      <c r="V733" s="37"/>
      <c r="W733" s="37"/>
      <c r="X733" s="37"/>
      <c r="Y733" s="37"/>
      <c r="Z733" s="37"/>
      <c r="AA733" s="37"/>
      <c r="AB733" s="37"/>
      <c r="AC733" s="37"/>
      <c r="AD733" s="37"/>
      <c r="AE733" s="37"/>
      <c r="AT733" s="16" t="s">
        <v>146</v>
      </c>
      <c r="AU733" s="16" t="s">
        <v>86</v>
      </c>
    </row>
    <row r="734" s="2" customFormat="1" ht="44.25" customHeight="1">
      <c r="A734" s="37"/>
      <c r="B734" s="38"/>
      <c r="C734" s="257" t="s">
        <v>802</v>
      </c>
      <c r="D734" s="257" t="s">
        <v>207</v>
      </c>
      <c r="E734" s="258" t="s">
        <v>803</v>
      </c>
      <c r="F734" s="259" t="s">
        <v>804</v>
      </c>
      <c r="G734" s="260" t="s">
        <v>142</v>
      </c>
      <c r="H734" s="261">
        <v>57.5</v>
      </c>
      <c r="I734" s="262"/>
      <c r="J734" s="263">
        <f>ROUND(I734*H734,2)</f>
        <v>0</v>
      </c>
      <c r="K734" s="259" t="s">
        <v>143</v>
      </c>
      <c r="L734" s="264"/>
      <c r="M734" s="265" t="s">
        <v>1</v>
      </c>
      <c r="N734" s="266" t="s">
        <v>41</v>
      </c>
      <c r="O734" s="90"/>
      <c r="P734" s="226">
        <f>O734*H734</f>
        <v>0</v>
      </c>
      <c r="Q734" s="226">
        <v>0.0054000000000000003</v>
      </c>
      <c r="R734" s="226">
        <f>Q734*H734</f>
        <v>0.3105</v>
      </c>
      <c r="S734" s="226">
        <v>0</v>
      </c>
      <c r="T734" s="227">
        <f>S734*H734</f>
        <v>0</v>
      </c>
      <c r="U734" s="37"/>
      <c r="V734" s="37"/>
      <c r="W734" s="37"/>
      <c r="X734" s="37"/>
      <c r="Y734" s="37"/>
      <c r="Z734" s="37"/>
      <c r="AA734" s="37"/>
      <c r="AB734" s="37"/>
      <c r="AC734" s="37"/>
      <c r="AD734" s="37"/>
      <c r="AE734" s="37"/>
      <c r="AR734" s="228" t="s">
        <v>383</v>
      </c>
      <c r="AT734" s="228" t="s">
        <v>207</v>
      </c>
      <c r="AU734" s="228" t="s">
        <v>86</v>
      </c>
      <c r="AY734" s="16" t="s">
        <v>137</v>
      </c>
      <c r="BE734" s="229">
        <f>IF(N734="základní",J734,0)</f>
        <v>0</v>
      </c>
      <c r="BF734" s="229">
        <f>IF(N734="snížená",J734,0)</f>
        <v>0</v>
      </c>
      <c r="BG734" s="229">
        <f>IF(N734="zákl. přenesená",J734,0)</f>
        <v>0</v>
      </c>
      <c r="BH734" s="229">
        <f>IF(N734="sníž. přenesená",J734,0)</f>
        <v>0</v>
      </c>
      <c r="BI734" s="229">
        <f>IF(N734="nulová",J734,0)</f>
        <v>0</v>
      </c>
      <c r="BJ734" s="16" t="s">
        <v>84</v>
      </c>
      <c r="BK734" s="229">
        <f>ROUND(I734*H734,2)</f>
        <v>0</v>
      </c>
      <c r="BL734" s="16" t="s">
        <v>271</v>
      </c>
      <c r="BM734" s="228" t="s">
        <v>805</v>
      </c>
    </row>
    <row r="735" s="13" customFormat="1">
      <c r="A735" s="13"/>
      <c r="B735" s="235"/>
      <c r="C735" s="236"/>
      <c r="D735" s="237" t="s">
        <v>148</v>
      </c>
      <c r="E735" s="238" t="s">
        <v>1</v>
      </c>
      <c r="F735" s="239" t="s">
        <v>436</v>
      </c>
      <c r="G735" s="236"/>
      <c r="H735" s="238" t="s">
        <v>1</v>
      </c>
      <c r="I735" s="240"/>
      <c r="J735" s="236"/>
      <c r="K735" s="236"/>
      <c r="L735" s="241"/>
      <c r="M735" s="242"/>
      <c r="N735" s="243"/>
      <c r="O735" s="243"/>
      <c r="P735" s="243"/>
      <c r="Q735" s="243"/>
      <c r="R735" s="243"/>
      <c r="S735" s="243"/>
      <c r="T735" s="24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45" t="s">
        <v>148</v>
      </c>
      <c r="AU735" s="245" t="s">
        <v>86</v>
      </c>
      <c r="AV735" s="13" t="s">
        <v>84</v>
      </c>
      <c r="AW735" s="13" t="s">
        <v>32</v>
      </c>
      <c r="AX735" s="13" t="s">
        <v>76</v>
      </c>
      <c r="AY735" s="245" t="s">
        <v>137</v>
      </c>
    </row>
    <row r="736" s="13" customFormat="1">
      <c r="A736" s="13"/>
      <c r="B736" s="235"/>
      <c r="C736" s="236"/>
      <c r="D736" s="237" t="s">
        <v>148</v>
      </c>
      <c r="E736" s="238" t="s">
        <v>1</v>
      </c>
      <c r="F736" s="239" t="s">
        <v>150</v>
      </c>
      <c r="G736" s="236"/>
      <c r="H736" s="238" t="s">
        <v>1</v>
      </c>
      <c r="I736" s="240"/>
      <c r="J736" s="236"/>
      <c r="K736" s="236"/>
      <c r="L736" s="241"/>
      <c r="M736" s="242"/>
      <c r="N736" s="243"/>
      <c r="O736" s="243"/>
      <c r="P736" s="243"/>
      <c r="Q736" s="243"/>
      <c r="R736" s="243"/>
      <c r="S736" s="243"/>
      <c r="T736" s="24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45" t="s">
        <v>148</v>
      </c>
      <c r="AU736" s="245" t="s">
        <v>86</v>
      </c>
      <c r="AV736" s="13" t="s">
        <v>84</v>
      </c>
      <c r="AW736" s="13" t="s">
        <v>32</v>
      </c>
      <c r="AX736" s="13" t="s">
        <v>76</v>
      </c>
      <c r="AY736" s="245" t="s">
        <v>137</v>
      </c>
    </row>
    <row r="737" s="13" customFormat="1">
      <c r="A737" s="13"/>
      <c r="B737" s="235"/>
      <c r="C737" s="236"/>
      <c r="D737" s="237" t="s">
        <v>148</v>
      </c>
      <c r="E737" s="238" t="s">
        <v>1</v>
      </c>
      <c r="F737" s="239" t="s">
        <v>159</v>
      </c>
      <c r="G737" s="236"/>
      <c r="H737" s="238" t="s">
        <v>1</v>
      </c>
      <c r="I737" s="240"/>
      <c r="J737" s="236"/>
      <c r="K737" s="236"/>
      <c r="L737" s="241"/>
      <c r="M737" s="242"/>
      <c r="N737" s="243"/>
      <c r="O737" s="243"/>
      <c r="P737" s="243"/>
      <c r="Q737" s="243"/>
      <c r="R737" s="243"/>
      <c r="S737" s="243"/>
      <c r="T737" s="24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45" t="s">
        <v>148</v>
      </c>
      <c r="AU737" s="245" t="s">
        <v>86</v>
      </c>
      <c r="AV737" s="13" t="s">
        <v>84</v>
      </c>
      <c r="AW737" s="13" t="s">
        <v>32</v>
      </c>
      <c r="AX737" s="13" t="s">
        <v>76</v>
      </c>
      <c r="AY737" s="245" t="s">
        <v>137</v>
      </c>
    </row>
    <row r="738" s="14" customFormat="1">
      <c r="A738" s="14"/>
      <c r="B738" s="246"/>
      <c r="C738" s="247"/>
      <c r="D738" s="237" t="s">
        <v>148</v>
      </c>
      <c r="E738" s="248" t="s">
        <v>1</v>
      </c>
      <c r="F738" s="249" t="s">
        <v>226</v>
      </c>
      <c r="G738" s="247"/>
      <c r="H738" s="250">
        <v>50</v>
      </c>
      <c r="I738" s="251"/>
      <c r="J738" s="247"/>
      <c r="K738" s="247"/>
      <c r="L738" s="252"/>
      <c r="M738" s="253"/>
      <c r="N738" s="254"/>
      <c r="O738" s="254"/>
      <c r="P738" s="254"/>
      <c r="Q738" s="254"/>
      <c r="R738" s="254"/>
      <c r="S738" s="254"/>
      <c r="T738" s="25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6" t="s">
        <v>148</v>
      </c>
      <c r="AU738" s="256" t="s">
        <v>86</v>
      </c>
      <c r="AV738" s="14" t="s">
        <v>86</v>
      </c>
      <c r="AW738" s="14" t="s">
        <v>32</v>
      </c>
      <c r="AX738" s="14" t="s">
        <v>76</v>
      </c>
      <c r="AY738" s="256" t="s">
        <v>137</v>
      </c>
    </row>
    <row r="739" s="14" customFormat="1">
      <c r="A739" s="14"/>
      <c r="B739" s="246"/>
      <c r="C739" s="247"/>
      <c r="D739" s="237" t="s">
        <v>148</v>
      </c>
      <c r="E739" s="247"/>
      <c r="F739" s="249" t="s">
        <v>806</v>
      </c>
      <c r="G739" s="247"/>
      <c r="H739" s="250">
        <v>57.5</v>
      </c>
      <c r="I739" s="251"/>
      <c r="J739" s="247"/>
      <c r="K739" s="247"/>
      <c r="L739" s="252"/>
      <c r="M739" s="253"/>
      <c r="N739" s="254"/>
      <c r="O739" s="254"/>
      <c r="P739" s="254"/>
      <c r="Q739" s="254"/>
      <c r="R739" s="254"/>
      <c r="S739" s="254"/>
      <c r="T739" s="255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6" t="s">
        <v>148</v>
      </c>
      <c r="AU739" s="256" t="s">
        <v>86</v>
      </c>
      <c r="AV739" s="14" t="s">
        <v>86</v>
      </c>
      <c r="AW739" s="14" t="s">
        <v>4</v>
      </c>
      <c r="AX739" s="14" t="s">
        <v>84</v>
      </c>
      <c r="AY739" s="256" t="s">
        <v>137</v>
      </c>
    </row>
    <row r="740" s="2" customFormat="1" ht="49.05" customHeight="1">
      <c r="A740" s="37"/>
      <c r="B740" s="38"/>
      <c r="C740" s="257" t="s">
        <v>807</v>
      </c>
      <c r="D740" s="257" t="s">
        <v>207</v>
      </c>
      <c r="E740" s="258" t="s">
        <v>808</v>
      </c>
      <c r="F740" s="259" t="s">
        <v>809</v>
      </c>
      <c r="G740" s="260" t="s">
        <v>142</v>
      </c>
      <c r="H740" s="261">
        <v>57.5</v>
      </c>
      <c r="I740" s="262"/>
      <c r="J740" s="263">
        <f>ROUND(I740*H740,2)</f>
        <v>0</v>
      </c>
      <c r="K740" s="259" t="s">
        <v>143</v>
      </c>
      <c r="L740" s="264"/>
      <c r="M740" s="265" t="s">
        <v>1</v>
      </c>
      <c r="N740" s="266" t="s">
        <v>41</v>
      </c>
      <c r="O740" s="90"/>
      <c r="P740" s="226">
        <f>O740*H740</f>
        <v>0</v>
      </c>
      <c r="Q740" s="226">
        <v>0.0053</v>
      </c>
      <c r="R740" s="226">
        <f>Q740*H740</f>
        <v>0.30475000000000002</v>
      </c>
      <c r="S740" s="226">
        <v>0</v>
      </c>
      <c r="T740" s="227">
        <f>S740*H740</f>
        <v>0</v>
      </c>
      <c r="U740" s="37"/>
      <c r="V740" s="37"/>
      <c r="W740" s="37"/>
      <c r="X740" s="37"/>
      <c r="Y740" s="37"/>
      <c r="Z740" s="37"/>
      <c r="AA740" s="37"/>
      <c r="AB740" s="37"/>
      <c r="AC740" s="37"/>
      <c r="AD740" s="37"/>
      <c r="AE740" s="37"/>
      <c r="AR740" s="228" t="s">
        <v>383</v>
      </c>
      <c r="AT740" s="228" t="s">
        <v>207</v>
      </c>
      <c r="AU740" s="228" t="s">
        <v>86</v>
      </c>
      <c r="AY740" s="16" t="s">
        <v>137</v>
      </c>
      <c r="BE740" s="229">
        <f>IF(N740="základní",J740,0)</f>
        <v>0</v>
      </c>
      <c r="BF740" s="229">
        <f>IF(N740="snížená",J740,0)</f>
        <v>0</v>
      </c>
      <c r="BG740" s="229">
        <f>IF(N740="zákl. přenesená",J740,0)</f>
        <v>0</v>
      </c>
      <c r="BH740" s="229">
        <f>IF(N740="sníž. přenesená",J740,0)</f>
        <v>0</v>
      </c>
      <c r="BI740" s="229">
        <f>IF(N740="nulová",J740,0)</f>
        <v>0</v>
      </c>
      <c r="BJ740" s="16" t="s">
        <v>84</v>
      </c>
      <c r="BK740" s="229">
        <f>ROUND(I740*H740,2)</f>
        <v>0</v>
      </c>
      <c r="BL740" s="16" t="s">
        <v>271</v>
      </c>
      <c r="BM740" s="228" t="s">
        <v>810</v>
      </c>
    </row>
    <row r="741" s="13" customFormat="1">
      <c r="A741" s="13"/>
      <c r="B741" s="235"/>
      <c r="C741" s="236"/>
      <c r="D741" s="237" t="s">
        <v>148</v>
      </c>
      <c r="E741" s="238" t="s">
        <v>1</v>
      </c>
      <c r="F741" s="239" t="s">
        <v>436</v>
      </c>
      <c r="G741" s="236"/>
      <c r="H741" s="238" t="s">
        <v>1</v>
      </c>
      <c r="I741" s="240"/>
      <c r="J741" s="236"/>
      <c r="K741" s="236"/>
      <c r="L741" s="241"/>
      <c r="M741" s="242"/>
      <c r="N741" s="243"/>
      <c r="O741" s="243"/>
      <c r="P741" s="243"/>
      <c r="Q741" s="243"/>
      <c r="R741" s="243"/>
      <c r="S741" s="243"/>
      <c r="T741" s="24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5" t="s">
        <v>148</v>
      </c>
      <c r="AU741" s="245" t="s">
        <v>86</v>
      </c>
      <c r="AV741" s="13" t="s">
        <v>84</v>
      </c>
      <c r="AW741" s="13" t="s">
        <v>32</v>
      </c>
      <c r="AX741" s="13" t="s">
        <v>76</v>
      </c>
      <c r="AY741" s="245" t="s">
        <v>137</v>
      </c>
    </row>
    <row r="742" s="13" customFormat="1">
      <c r="A742" s="13"/>
      <c r="B742" s="235"/>
      <c r="C742" s="236"/>
      <c r="D742" s="237" t="s">
        <v>148</v>
      </c>
      <c r="E742" s="238" t="s">
        <v>1</v>
      </c>
      <c r="F742" s="239" t="s">
        <v>150</v>
      </c>
      <c r="G742" s="236"/>
      <c r="H742" s="238" t="s">
        <v>1</v>
      </c>
      <c r="I742" s="240"/>
      <c r="J742" s="236"/>
      <c r="K742" s="236"/>
      <c r="L742" s="241"/>
      <c r="M742" s="242"/>
      <c r="N742" s="243"/>
      <c r="O742" s="243"/>
      <c r="P742" s="243"/>
      <c r="Q742" s="243"/>
      <c r="R742" s="243"/>
      <c r="S742" s="243"/>
      <c r="T742" s="244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5" t="s">
        <v>148</v>
      </c>
      <c r="AU742" s="245" t="s">
        <v>86</v>
      </c>
      <c r="AV742" s="13" t="s">
        <v>84</v>
      </c>
      <c r="AW742" s="13" t="s">
        <v>32</v>
      </c>
      <c r="AX742" s="13" t="s">
        <v>76</v>
      </c>
      <c r="AY742" s="245" t="s">
        <v>137</v>
      </c>
    </row>
    <row r="743" s="13" customFormat="1">
      <c r="A743" s="13"/>
      <c r="B743" s="235"/>
      <c r="C743" s="236"/>
      <c r="D743" s="237" t="s">
        <v>148</v>
      </c>
      <c r="E743" s="238" t="s">
        <v>1</v>
      </c>
      <c r="F743" s="239" t="s">
        <v>159</v>
      </c>
      <c r="G743" s="236"/>
      <c r="H743" s="238" t="s">
        <v>1</v>
      </c>
      <c r="I743" s="240"/>
      <c r="J743" s="236"/>
      <c r="K743" s="236"/>
      <c r="L743" s="241"/>
      <c r="M743" s="242"/>
      <c r="N743" s="243"/>
      <c r="O743" s="243"/>
      <c r="P743" s="243"/>
      <c r="Q743" s="243"/>
      <c r="R743" s="243"/>
      <c r="S743" s="243"/>
      <c r="T743" s="24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5" t="s">
        <v>148</v>
      </c>
      <c r="AU743" s="245" t="s">
        <v>86</v>
      </c>
      <c r="AV743" s="13" t="s">
        <v>84</v>
      </c>
      <c r="AW743" s="13" t="s">
        <v>32</v>
      </c>
      <c r="AX743" s="13" t="s">
        <v>76</v>
      </c>
      <c r="AY743" s="245" t="s">
        <v>137</v>
      </c>
    </row>
    <row r="744" s="14" customFormat="1">
      <c r="A744" s="14"/>
      <c r="B744" s="246"/>
      <c r="C744" s="247"/>
      <c r="D744" s="237" t="s">
        <v>148</v>
      </c>
      <c r="E744" s="248" t="s">
        <v>1</v>
      </c>
      <c r="F744" s="249" t="s">
        <v>226</v>
      </c>
      <c r="G744" s="247"/>
      <c r="H744" s="250">
        <v>50</v>
      </c>
      <c r="I744" s="251"/>
      <c r="J744" s="247"/>
      <c r="K744" s="247"/>
      <c r="L744" s="252"/>
      <c r="M744" s="253"/>
      <c r="N744" s="254"/>
      <c r="O744" s="254"/>
      <c r="P744" s="254"/>
      <c r="Q744" s="254"/>
      <c r="R744" s="254"/>
      <c r="S744" s="254"/>
      <c r="T744" s="255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6" t="s">
        <v>148</v>
      </c>
      <c r="AU744" s="256" t="s">
        <v>86</v>
      </c>
      <c r="AV744" s="14" t="s">
        <v>86</v>
      </c>
      <c r="AW744" s="14" t="s">
        <v>32</v>
      </c>
      <c r="AX744" s="14" t="s">
        <v>76</v>
      </c>
      <c r="AY744" s="256" t="s">
        <v>137</v>
      </c>
    </row>
    <row r="745" s="14" customFormat="1">
      <c r="A745" s="14"/>
      <c r="B745" s="246"/>
      <c r="C745" s="247"/>
      <c r="D745" s="237" t="s">
        <v>148</v>
      </c>
      <c r="E745" s="247"/>
      <c r="F745" s="249" t="s">
        <v>806</v>
      </c>
      <c r="G745" s="247"/>
      <c r="H745" s="250">
        <v>57.5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6" t="s">
        <v>148</v>
      </c>
      <c r="AU745" s="256" t="s">
        <v>86</v>
      </c>
      <c r="AV745" s="14" t="s">
        <v>86</v>
      </c>
      <c r="AW745" s="14" t="s">
        <v>4</v>
      </c>
      <c r="AX745" s="14" t="s">
        <v>84</v>
      </c>
      <c r="AY745" s="256" t="s">
        <v>137</v>
      </c>
    </row>
    <row r="746" s="2" customFormat="1" ht="24.15" customHeight="1">
      <c r="A746" s="37"/>
      <c r="B746" s="38"/>
      <c r="C746" s="217" t="s">
        <v>811</v>
      </c>
      <c r="D746" s="217" t="s">
        <v>139</v>
      </c>
      <c r="E746" s="218" t="s">
        <v>812</v>
      </c>
      <c r="F746" s="219" t="s">
        <v>813</v>
      </c>
      <c r="G746" s="220" t="s">
        <v>142</v>
      </c>
      <c r="H746" s="221">
        <v>57.5</v>
      </c>
      <c r="I746" s="222"/>
      <c r="J746" s="223">
        <f>ROUND(I746*H746,2)</f>
        <v>0</v>
      </c>
      <c r="K746" s="219" t="s">
        <v>143</v>
      </c>
      <c r="L746" s="43"/>
      <c r="M746" s="224" t="s">
        <v>1</v>
      </c>
      <c r="N746" s="225" t="s">
        <v>41</v>
      </c>
      <c r="O746" s="90"/>
      <c r="P746" s="226">
        <f>O746*H746</f>
        <v>0</v>
      </c>
      <c r="Q746" s="226">
        <v>0.00124</v>
      </c>
      <c r="R746" s="226">
        <f>Q746*H746</f>
        <v>0.071300000000000002</v>
      </c>
      <c r="S746" s="226">
        <v>0</v>
      </c>
      <c r="T746" s="227">
        <f>S746*H746</f>
        <v>0</v>
      </c>
      <c r="U746" s="37"/>
      <c r="V746" s="37"/>
      <c r="W746" s="37"/>
      <c r="X746" s="37"/>
      <c r="Y746" s="37"/>
      <c r="Z746" s="37"/>
      <c r="AA746" s="37"/>
      <c r="AB746" s="37"/>
      <c r="AC746" s="37"/>
      <c r="AD746" s="37"/>
      <c r="AE746" s="37"/>
      <c r="AR746" s="228" t="s">
        <v>271</v>
      </c>
      <c r="AT746" s="228" t="s">
        <v>139</v>
      </c>
      <c r="AU746" s="228" t="s">
        <v>86</v>
      </c>
      <c r="AY746" s="16" t="s">
        <v>137</v>
      </c>
      <c r="BE746" s="229">
        <f>IF(N746="základní",J746,0)</f>
        <v>0</v>
      </c>
      <c r="BF746" s="229">
        <f>IF(N746="snížená",J746,0)</f>
        <v>0</v>
      </c>
      <c r="BG746" s="229">
        <f>IF(N746="zákl. přenesená",J746,0)</f>
        <v>0</v>
      </c>
      <c r="BH746" s="229">
        <f>IF(N746="sníž. přenesená",J746,0)</f>
        <v>0</v>
      </c>
      <c r="BI746" s="229">
        <f>IF(N746="nulová",J746,0)</f>
        <v>0</v>
      </c>
      <c r="BJ746" s="16" t="s">
        <v>84</v>
      </c>
      <c r="BK746" s="229">
        <f>ROUND(I746*H746,2)</f>
        <v>0</v>
      </c>
      <c r="BL746" s="16" t="s">
        <v>271</v>
      </c>
      <c r="BM746" s="228" t="s">
        <v>814</v>
      </c>
    </row>
    <row r="747" s="2" customFormat="1">
      <c r="A747" s="37"/>
      <c r="B747" s="38"/>
      <c r="C747" s="39"/>
      <c r="D747" s="230" t="s">
        <v>146</v>
      </c>
      <c r="E747" s="39"/>
      <c r="F747" s="231" t="s">
        <v>815</v>
      </c>
      <c r="G747" s="39"/>
      <c r="H747" s="39"/>
      <c r="I747" s="232"/>
      <c r="J747" s="39"/>
      <c r="K747" s="39"/>
      <c r="L747" s="43"/>
      <c r="M747" s="233"/>
      <c r="N747" s="234"/>
      <c r="O747" s="90"/>
      <c r="P747" s="90"/>
      <c r="Q747" s="90"/>
      <c r="R747" s="90"/>
      <c r="S747" s="90"/>
      <c r="T747" s="91"/>
      <c r="U747" s="37"/>
      <c r="V747" s="37"/>
      <c r="W747" s="37"/>
      <c r="X747" s="37"/>
      <c r="Y747" s="37"/>
      <c r="Z747" s="37"/>
      <c r="AA747" s="37"/>
      <c r="AB747" s="37"/>
      <c r="AC747" s="37"/>
      <c r="AD747" s="37"/>
      <c r="AE747" s="37"/>
      <c r="AT747" s="16" t="s">
        <v>146</v>
      </c>
      <c r="AU747" s="16" t="s">
        <v>86</v>
      </c>
    </row>
    <row r="748" s="13" customFormat="1">
      <c r="A748" s="13"/>
      <c r="B748" s="235"/>
      <c r="C748" s="236"/>
      <c r="D748" s="237" t="s">
        <v>148</v>
      </c>
      <c r="E748" s="238" t="s">
        <v>1</v>
      </c>
      <c r="F748" s="239" t="s">
        <v>436</v>
      </c>
      <c r="G748" s="236"/>
      <c r="H748" s="238" t="s">
        <v>1</v>
      </c>
      <c r="I748" s="240"/>
      <c r="J748" s="236"/>
      <c r="K748" s="236"/>
      <c r="L748" s="241"/>
      <c r="M748" s="242"/>
      <c r="N748" s="243"/>
      <c r="O748" s="243"/>
      <c r="P748" s="243"/>
      <c r="Q748" s="243"/>
      <c r="R748" s="243"/>
      <c r="S748" s="243"/>
      <c r="T748" s="244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5" t="s">
        <v>148</v>
      </c>
      <c r="AU748" s="245" t="s">
        <v>86</v>
      </c>
      <c r="AV748" s="13" t="s">
        <v>84</v>
      </c>
      <c r="AW748" s="13" t="s">
        <v>32</v>
      </c>
      <c r="AX748" s="13" t="s">
        <v>76</v>
      </c>
      <c r="AY748" s="245" t="s">
        <v>137</v>
      </c>
    </row>
    <row r="749" s="13" customFormat="1">
      <c r="A749" s="13"/>
      <c r="B749" s="235"/>
      <c r="C749" s="236"/>
      <c r="D749" s="237" t="s">
        <v>148</v>
      </c>
      <c r="E749" s="238" t="s">
        <v>1</v>
      </c>
      <c r="F749" s="239" t="s">
        <v>150</v>
      </c>
      <c r="G749" s="236"/>
      <c r="H749" s="238" t="s">
        <v>1</v>
      </c>
      <c r="I749" s="240"/>
      <c r="J749" s="236"/>
      <c r="K749" s="236"/>
      <c r="L749" s="241"/>
      <c r="M749" s="242"/>
      <c r="N749" s="243"/>
      <c r="O749" s="243"/>
      <c r="P749" s="243"/>
      <c r="Q749" s="243"/>
      <c r="R749" s="243"/>
      <c r="S749" s="243"/>
      <c r="T749" s="24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45" t="s">
        <v>148</v>
      </c>
      <c r="AU749" s="245" t="s">
        <v>86</v>
      </c>
      <c r="AV749" s="13" t="s">
        <v>84</v>
      </c>
      <c r="AW749" s="13" t="s">
        <v>32</v>
      </c>
      <c r="AX749" s="13" t="s">
        <v>76</v>
      </c>
      <c r="AY749" s="245" t="s">
        <v>137</v>
      </c>
    </row>
    <row r="750" s="13" customFormat="1">
      <c r="A750" s="13"/>
      <c r="B750" s="235"/>
      <c r="C750" s="236"/>
      <c r="D750" s="237" t="s">
        <v>148</v>
      </c>
      <c r="E750" s="238" t="s">
        <v>1</v>
      </c>
      <c r="F750" s="239" t="s">
        <v>159</v>
      </c>
      <c r="G750" s="236"/>
      <c r="H750" s="238" t="s">
        <v>1</v>
      </c>
      <c r="I750" s="240"/>
      <c r="J750" s="236"/>
      <c r="K750" s="236"/>
      <c r="L750" s="241"/>
      <c r="M750" s="242"/>
      <c r="N750" s="243"/>
      <c r="O750" s="243"/>
      <c r="P750" s="243"/>
      <c r="Q750" s="243"/>
      <c r="R750" s="243"/>
      <c r="S750" s="243"/>
      <c r="T750" s="244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5" t="s">
        <v>148</v>
      </c>
      <c r="AU750" s="245" t="s">
        <v>86</v>
      </c>
      <c r="AV750" s="13" t="s">
        <v>84</v>
      </c>
      <c r="AW750" s="13" t="s">
        <v>32</v>
      </c>
      <c r="AX750" s="13" t="s">
        <v>76</v>
      </c>
      <c r="AY750" s="245" t="s">
        <v>137</v>
      </c>
    </row>
    <row r="751" s="14" customFormat="1">
      <c r="A751" s="14"/>
      <c r="B751" s="246"/>
      <c r="C751" s="247"/>
      <c r="D751" s="237" t="s">
        <v>148</v>
      </c>
      <c r="E751" s="248" t="s">
        <v>1</v>
      </c>
      <c r="F751" s="249" t="s">
        <v>816</v>
      </c>
      <c r="G751" s="247"/>
      <c r="H751" s="250">
        <v>57.5</v>
      </c>
      <c r="I751" s="251"/>
      <c r="J751" s="247"/>
      <c r="K751" s="247"/>
      <c r="L751" s="252"/>
      <c r="M751" s="253"/>
      <c r="N751" s="254"/>
      <c r="O751" s="254"/>
      <c r="P751" s="254"/>
      <c r="Q751" s="254"/>
      <c r="R751" s="254"/>
      <c r="S751" s="254"/>
      <c r="T751" s="255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6" t="s">
        <v>148</v>
      </c>
      <c r="AU751" s="256" t="s">
        <v>86</v>
      </c>
      <c r="AV751" s="14" t="s">
        <v>86</v>
      </c>
      <c r="AW751" s="14" t="s">
        <v>32</v>
      </c>
      <c r="AX751" s="14" t="s">
        <v>76</v>
      </c>
      <c r="AY751" s="256" t="s">
        <v>137</v>
      </c>
    </row>
    <row r="752" s="2" customFormat="1" ht="24.15" customHeight="1">
      <c r="A752" s="37"/>
      <c r="B752" s="38"/>
      <c r="C752" s="217" t="s">
        <v>817</v>
      </c>
      <c r="D752" s="217" t="s">
        <v>139</v>
      </c>
      <c r="E752" s="218" t="s">
        <v>818</v>
      </c>
      <c r="F752" s="219" t="s">
        <v>819</v>
      </c>
      <c r="G752" s="220" t="s">
        <v>820</v>
      </c>
      <c r="H752" s="268"/>
      <c r="I752" s="222"/>
      <c r="J752" s="223">
        <f>ROUND(I752*H752,2)</f>
        <v>0</v>
      </c>
      <c r="K752" s="219" t="s">
        <v>143</v>
      </c>
      <c r="L752" s="43"/>
      <c r="M752" s="224" t="s">
        <v>1</v>
      </c>
      <c r="N752" s="225" t="s">
        <v>41</v>
      </c>
      <c r="O752" s="90"/>
      <c r="P752" s="226">
        <f>O752*H752</f>
        <v>0</v>
      </c>
      <c r="Q752" s="226">
        <v>0</v>
      </c>
      <c r="R752" s="226">
        <f>Q752*H752</f>
        <v>0</v>
      </c>
      <c r="S752" s="226">
        <v>0</v>
      </c>
      <c r="T752" s="227">
        <f>S752*H752</f>
        <v>0</v>
      </c>
      <c r="U752" s="37"/>
      <c r="V752" s="37"/>
      <c r="W752" s="37"/>
      <c r="X752" s="37"/>
      <c r="Y752" s="37"/>
      <c r="Z752" s="37"/>
      <c r="AA752" s="37"/>
      <c r="AB752" s="37"/>
      <c r="AC752" s="37"/>
      <c r="AD752" s="37"/>
      <c r="AE752" s="37"/>
      <c r="AR752" s="228" t="s">
        <v>271</v>
      </c>
      <c r="AT752" s="228" t="s">
        <v>139</v>
      </c>
      <c r="AU752" s="228" t="s">
        <v>86</v>
      </c>
      <c r="AY752" s="16" t="s">
        <v>137</v>
      </c>
      <c r="BE752" s="229">
        <f>IF(N752="základní",J752,0)</f>
        <v>0</v>
      </c>
      <c r="BF752" s="229">
        <f>IF(N752="snížená",J752,0)</f>
        <v>0</v>
      </c>
      <c r="BG752" s="229">
        <f>IF(N752="zákl. přenesená",J752,0)</f>
        <v>0</v>
      </c>
      <c r="BH752" s="229">
        <f>IF(N752="sníž. přenesená",J752,0)</f>
        <v>0</v>
      </c>
      <c r="BI752" s="229">
        <f>IF(N752="nulová",J752,0)</f>
        <v>0</v>
      </c>
      <c r="BJ752" s="16" t="s">
        <v>84</v>
      </c>
      <c r="BK752" s="229">
        <f>ROUND(I752*H752,2)</f>
        <v>0</v>
      </c>
      <c r="BL752" s="16" t="s">
        <v>271</v>
      </c>
      <c r="BM752" s="228" t="s">
        <v>821</v>
      </c>
    </row>
    <row r="753" s="2" customFormat="1">
      <c r="A753" s="37"/>
      <c r="B753" s="38"/>
      <c r="C753" s="39"/>
      <c r="D753" s="230" t="s">
        <v>146</v>
      </c>
      <c r="E753" s="39"/>
      <c r="F753" s="231" t="s">
        <v>822</v>
      </c>
      <c r="G753" s="39"/>
      <c r="H753" s="39"/>
      <c r="I753" s="232"/>
      <c r="J753" s="39"/>
      <c r="K753" s="39"/>
      <c r="L753" s="43"/>
      <c r="M753" s="233"/>
      <c r="N753" s="234"/>
      <c r="O753" s="90"/>
      <c r="P753" s="90"/>
      <c r="Q753" s="90"/>
      <c r="R753" s="90"/>
      <c r="S753" s="90"/>
      <c r="T753" s="91"/>
      <c r="U753" s="37"/>
      <c r="V753" s="37"/>
      <c r="W753" s="37"/>
      <c r="X753" s="37"/>
      <c r="Y753" s="37"/>
      <c r="Z753" s="37"/>
      <c r="AA753" s="37"/>
      <c r="AB753" s="37"/>
      <c r="AC753" s="37"/>
      <c r="AD753" s="37"/>
      <c r="AE753" s="37"/>
      <c r="AT753" s="16" t="s">
        <v>146</v>
      </c>
      <c r="AU753" s="16" t="s">
        <v>86</v>
      </c>
    </row>
    <row r="754" s="12" customFormat="1" ht="22.8" customHeight="1">
      <c r="A754" s="12"/>
      <c r="B754" s="201"/>
      <c r="C754" s="202"/>
      <c r="D754" s="203" t="s">
        <v>75</v>
      </c>
      <c r="E754" s="215" t="s">
        <v>823</v>
      </c>
      <c r="F754" s="215" t="s">
        <v>824</v>
      </c>
      <c r="G754" s="202"/>
      <c r="H754" s="202"/>
      <c r="I754" s="205"/>
      <c r="J754" s="216">
        <f>BK754</f>
        <v>0</v>
      </c>
      <c r="K754" s="202"/>
      <c r="L754" s="207"/>
      <c r="M754" s="208"/>
      <c r="N754" s="209"/>
      <c r="O754" s="209"/>
      <c r="P754" s="210">
        <f>SUM(P755:P776)</f>
        <v>0</v>
      </c>
      <c r="Q754" s="209"/>
      <c r="R754" s="210">
        <f>SUM(R755:R776)</f>
        <v>0</v>
      </c>
      <c r="S754" s="209"/>
      <c r="T754" s="211">
        <f>SUM(T755:T776)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2" t="s">
        <v>86</v>
      </c>
      <c r="AT754" s="213" t="s">
        <v>75</v>
      </c>
      <c r="AU754" s="213" t="s">
        <v>84</v>
      </c>
      <c r="AY754" s="212" t="s">
        <v>137</v>
      </c>
      <c r="BK754" s="214">
        <f>SUM(BK755:BK776)</f>
        <v>0</v>
      </c>
    </row>
    <row r="755" s="2" customFormat="1" ht="24.15" customHeight="1">
      <c r="A755" s="37"/>
      <c r="B755" s="38"/>
      <c r="C755" s="217" t="s">
        <v>825</v>
      </c>
      <c r="D755" s="217" t="s">
        <v>139</v>
      </c>
      <c r="E755" s="218" t="s">
        <v>826</v>
      </c>
      <c r="F755" s="219" t="s">
        <v>827</v>
      </c>
      <c r="G755" s="220" t="s">
        <v>719</v>
      </c>
      <c r="H755" s="221">
        <v>1</v>
      </c>
      <c r="I755" s="222"/>
      <c r="J755" s="223">
        <f>ROUND(I755*H755,2)</f>
        <v>0</v>
      </c>
      <c r="K755" s="219" t="s">
        <v>1</v>
      </c>
      <c r="L755" s="43"/>
      <c r="M755" s="224" t="s">
        <v>1</v>
      </c>
      <c r="N755" s="225" t="s">
        <v>41</v>
      </c>
      <c r="O755" s="90"/>
      <c r="P755" s="226">
        <f>O755*H755</f>
        <v>0</v>
      </c>
      <c r="Q755" s="226">
        <v>0</v>
      </c>
      <c r="R755" s="226">
        <f>Q755*H755</f>
        <v>0</v>
      </c>
      <c r="S755" s="226">
        <v>0</v>
      </c>
      <c r="T755" s="227">
        <f>S755*H755</f>
        <v>0</v>
      </c>
      <c r="U755" s="37"/>
      <c r="V755" s="37"/>
      <c r="W755" s="37"/>
      <c r="X755" s="37"/>
      <c r="Y755" s="37"/>
      <c r="Z755" s="37"/>
      <c r="AA755" s="37"/>
      <c r="AB755" s="37"/>
      <c r="AC755" s="37"/>
      <c r="AD755" s="37"/>
      <c r="AE755" s="37"/>
      <c r="AR755" s="228" t="s">
        <v>271</v>
      </c>
      <c r="AT755" s="228" t="s">
        <v>139</v>
      </c>
      <c r="AU755" s="228" t="s">
        <v>86</v>
      </c>
      <c r="AY755" s="16" t="s">
        <v>137</v>
      </c>
      <c r="BE755" s="229">
        <f>IF(N755="základní",J755,0)</f>
        <v>0</v>
      </c>
      <c r="BF755" s="229">
        <f>IF(N755="snížená",J755,0)</f>
        <v>0</v>
      </c>
      <c r="BG755" s="229">
        <f>IF(N755="zákl. přenesená",J755,0)</f>
        <v>0</v>
      </c>
      <c r="BH755" s="229">
        <f>IF(N755="sníž. přenesená",J755,0)</f>
        <v>0</v>
      </c>
      <c r="BI755" s="229">
        <f>IF(N755="nulová",J755,0)</f>
        <v>0</v>
      </c>
      <c r="BJ755" s="16" t="s">
        <v>84</v>
      </c>
      <c r="BK755" s="229">
        <f>ROUND(I755*H755,2)</f>
        <v>0</v>
      </c>
      <c r="BL755" s="16" t="s">
        <v>271</v>
      </c>
      <c r="BM755" s="228" t="s">
        <v>828</v>
      </c>
    </row>
    <row r="756" s="13" customFormat="1">
      <c r="A756" s="13"/>
      <c r="B756" s="235"/>
      <c r="C756" s="236"/>
      <c r="D756" s="237" t="s">
        <v>148</v>
      </c>
      <c r="E756" s="238" t="s">
        <v>1</v>
      </c>
      <c r="F756" s="239" t="s">
        <v>436</v>
      </c>
      <c r="G756" s="236"/>
      <c r="H756" s="238" t="s">
        <v>1</v>
      </c>
      <c r="I756" s="240"/>
      <c r="J756" s="236"/>
      <c r="K756" s="236"/>
      <c r="L756" s="241"/>
      <c r="M756" s="242"/>
      <c r="N756" s="243"/>
      <c r="O756" s="243"/>
      <c r="P756" s="243"/>
      <c r="Q756" s="243"/>
      <c r="R756" s="243"/>
      <c r="S756" s="243"/>
      <c r="T756" s="244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45" t="s">
        <v>148</v>
      </c>
      <c r="AU756" s="245" t="s">
        <v>86</v>
      </c>
      <c r="AV756" s="13" t="s">
        <v>84</v>
      </c>
      <c r="AW756" s="13" t="s">
        <v>32</v>
      </c>
      <c r="AX756" s="13" t="s">
        <v>76</v>
      </c>
      <c r="AY756" s="245" t="s">
        <v>137</v>
      </c>
    </row>
    <row r="757" s="13" customFormat="1">
      <c r="A757" s="13"/>
      <c r="B757" s="235"/>
      <c r="C757" s="236"/>
      <c r="D757" s="237" t="s">
        <v>148</v>
      </c>
      <c r="E757" s="238" t="s">
        <v>1</v>
      </c>
      <c r="F757" s="239" t="s">
        <v>150</v>
      </c>
      <c r="G757" s="236"/>
      <c r="H757" s="238" t="s">
        <v>1</v>
      </c>
      <c r="I757" s="240"/>
      <c r="J757" s="236"/>
      <c r="K757" s="236"/>
      <c r="L757" s="241"/>
      <c r="M757" s="242"/>
      <c r="N757" s="243"/>
      <c r="O757" s="243"/>
      <c r="P757" s="243"/>
      <c r="Q757" s="243"/>
      <c r="R757" s="243"/>
      <c r="S757" s="243"/>
      <c r="T757" s="244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5" t="s">
        <v>148</v>
      </c>
      <c r="AU757" s="245" t="s">
        <v>86</v>
      </c>
      <c r="AV757" s="13" t="s">
        <v>84</v>
      </c>
      <c r="AW757" s="13" t="s">
        <v>32</v>
      </c>
      <c r="AX757" s="13" t="s">
        <v>76</v>
      </c>
      <c r="AY757" s="245" t="s">
        <v>137</v>
      </c>
    </row>
    <row r="758" s="13" customFormat="1">
      <c r="A758" s="13"/>
      <c r="B758" s="235"/>
      <c r="C758" s="236"/>
      <c r="D758" s="237" t="s">
        <v>148</v>
      </c>
      <c r="E758" s="238" t="s">
        <v>1</v>
      </c>
      <c r="F758" s="239" t="s">
        <v>829</v>
      </c>
      <c r="G758" s="236"/>
      <c r="H758" s="238" t="s">
        <v>1</v>
      </c>
      <c r="I758" s="240"/>
      <c r="J758" s="236"/>
      <c r="K758" s="236"/>
      <c r="L758" s="241"/>
      <c r="M758" s="242"/>
      <c r="N758" s="243"/>
      <c r="O758" s="243"/>
      <c r="P758" s="243"/>
      <c r="Q758" s="243"/>
      <c r="R758" s="243"/>
      <c r="S758" s="243"/>
      <c r="T758" s="24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5" t="s">
        <v>148</v>
      </c>
      <c r="AU758" s="245" t="s">
        <v>86</v>
      </c>
      <c r="AV758" s="13" t="s">
        <v>84</v>
      </c>
      <c r="AW758" s="13" t="s">
        <v>32</v>
      </c>
      <c r="AX758" s="13" t="s">
        <v>76</v>
      </c>
      <c r="AY758" s="245" t="s">
        <v>137</v>
      </c>
    </row>
    <row r="759" s="13" customFormat="1">
      <c r="A759" s="13"/>
      <c r="B759" s="235"/>
      <c r="C759" s="236"/>
      <c r="D759" s="237" t="s">
        <v>148</v>
      </c>
      <c r="E759" s="238" t="s">
        <v>1</v>
      </c>
      <c r="F759" s="239" t="s">
        <v>830</v>
      </c>
      <c r="G759" s="236"/>
      <c r="H759" s="238" t="s">
        <v>1</v>
      </c>
      <c r="I759" s="240"/>
      <c r="J759" s="236"/>
      <c r="K759" s="236"/>
      <c r="L759" s="241"/>
      <c r="M759" s="242"/>
      <c r="N759" s="243"/>
      <c r="O759" s="243"/>
      <c r="P759" s="243"/>
      <c r="Q759" s="243"/>
      <c r="R759" s="243"/>
      <c r="S759" s="243"/>
      <c r="T759" s="244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5" t="s">
        <v>148</v>
      </c>
      <c r="AU759" s="245" t="s">
        <v>86</v>
      </c>
      <c r="AV759" s="13" t="s">
        <v>84</v>
      </c>
      <c r="AW759" s="13" t="s">
        <v>32</v>
      </c>
      <c r="AX759" s="13" t="s">
        <v>76</v>
      </c>
      <c r="AY759" s="245" t="s">
        <v>137</v>
      </c>
    </row>
    <row r="760" s="13" customFormat="1">
      <c r="A760" s="13"/>
      <c r="B760" s="235"/>
      <c r="C760" s="236"/>
      <c r="D760" s="237" t="s">
        <v>148</v>
      </c>
      <c r="E760" s="238" t="s">
        <v>1</v>
      </c>
      <c r="F760" s="239" t="s">
        <v>831</v>
      </c>
      <c r="G760" s="236"/>
      <c r="H760" s="238" t="s">
        <v>1</v>
      </c>
      <c r="I760" s="240"/>
      <c r="J760" s="236"/>
      <c r="K760" s="236"/>
      <c r="L760" s="241"/>
      <c r="M760" s="242"/>
      <c r="N760" s="243"/>
      <c r="O760" s="243"/>
      <c r="P760" s="243"/>
      <c r="Q760" s="243"/>
      <c r="R760" s="243"/>
      <c r="S760" s="243"/>
      <c r="T760" s="244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5" t="s">
        <v>148</v>
      </c>
      <c r="AU760" s="245" t="s">
        <v>86</v>
      </c>
      <c r="AV760" s="13" t="s">
        <v>84</v>
      </c>
      <c r="AW760" s="13" t="s">
        <v>32</v>
      </c>
      <c r="AX760" s="13" t="s">
        <v>76</v>
      </c>
      <c r="AY760" s="245" t="s">
        <v>137</v>
      </c>
    </row>
    <row r="761" s="13" customFormat="1">
      <c r="A761" s="13"/>
      <c r="B761" s="235"/>
      <c r="C761" s="236"/>
      <c r="D761" s="237" t="s">
        <v>148</v>
      </c>
      <c r="E761" s="238" t="s">
        <v>1</v>
      </c>
      <c r="F761" s="239" t="s">
        <v>832</v>
      </c>
      <c r="G761" s="236"/>
      <c r="H761" s="238" t="s">
        <v>1</v>
      </c>
      <c r="I761" s="240"/>
      <c r="J761" s="236"/>
      <c r="K761" s="236"/>
      <c r="L761" s="241"/>
      <c r="M761" s="242"/>
      <c r="N761" s="243"/>
      <c r="O761" s="243"/>
      <c r="P761" s="243"/>
      <c r="Q761" s="243"/>
      <c r="R761" s="243"/>
      <c r="S761" s="243"/>
      <c r="T761" s="244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5" t="s">
        <v>148</v>
      </c>
      <c r="AU761" s="245" t="s">
        <v>86</v>
      </c>
      <c r="AV761" s="13" t="s">
        <v>84</v>
      </c>
      <c r="AW761" s="13" t="s">
        <v>32</v>
      </c>
      <c r="AX761" s="13" t="s">
        <v>76</v>
      </c>
      <c r="AY761" s="245" t="s">
        <v>137</v>
      </c>
    </row>
    <row r="762" s="14" customFormat="1">
      <c r="A762" s="14"/>
      <c r="B762" s="246"/>
      <c r="C762" s="247"/>
      <c r="D762" s="237" t="s">
        <v>148</v>
      </c>
      <c r="E762" s="248" t="s">
        <v>1</v>
      </c>
      <c r="F762" s="249" t="s">
        <v>84</v>
      </c>
      <c r="G762" s="247"/>
      <c r="H762" s="250">
        <v>1</v>
      </c>
      <c r="I762" s="251"/>
      <c r="J762" s="247"/>
      <c r="K762" s="247"/>
      <c r="L762" s="252"/>
      <c r="M762" s="253"/>
      <c r="N762" s="254"/>
      <c r="O762" s="254"/>
      <c r="P762" s="254"/>
      <c r="Q762" s="254"/>
      <c r="R762" s="254"/>
      <c r="S762" s="254"/>
      <c r="T762" s="255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6" t="s">
        <v>148</v>
      </c>
      <c r="AU762" s="256" t="s">
        <v>86</v>
      </c>
      <c r="AV762" s="14" t="s">
        <v>86</v>
      </c>
      <c r="AW762" s="14" t="s">
        <v>32</v>
      </c>
      <c r="AX762" s="14" t="s">
        <v>76</v>
      </c>
      <c r="AY762" s="256" t="s">
        <v>137</v>
      </c>
    </row>
    <row r="763" s="2" customFormat="1" ht="33" customHeight="1">
      <c r="A763" s="37"/>
      <c r="B763" s="38"/>
      <c r="C763" s="217" t="s">
        <v>833</v>
      </c>
      <c r="D763" s="217" t="s">
        <v>139</v>
      </c>
      <c r="E763" s="218" t="s">
        <v>834</v>
      </c>
      <c r="F763" s="219" t="s">
        <v>835</v>
      </c>
      <c r="G763" s="220" t="s">
        <v>268</v>
      </c>
      <c r="H763" s="221">
        <v>1</v>
      </c>
      <c r="I763" s="222"/>
      <c r="J763" s="223">
        <f>ROUND(I763*H763,2)</f>
        <v>0</v>
      </c>
      <c r="K763" s="219" t="s">
        <v>1</v>
      </c>
      <c r="L763" s="43"/>
      <c r="M763" s="224" t="s">
        <v>1</v>
      </c>
      <c r="N763" s="225" t="s">
        <v>41</v>
      </c>
      <c r="O763" s="90"/>
      <c r="P763" s="226">
        <f>O763*H763</f>
        <v>0</v>
      </c>
      <c r="Q763" s="226">
        <v>0</v>
      </c>
      <c r="R763" s="226">
        <f>Q763*H763</f>
        <v>0</v>
      </c>
      <c r="S763" s="226">
        <v>0</v>
      </c>
      <c r="T763" s="227">
        <f>S763*H763</f>
        <v>0</v>
      </c>
      <c r="U763" s="37"/>
      <c r="V763" s="37"/>
      <c r="W763" s="37"/>
      <c r="X763" s="37"/>
      <c r="Y763" s="37"/>
      <c r="Z763" s="37"/>
      <c r="AA763" s="37"/>
      <c r="AB763" s="37"/>
      <c r="AC763" s="37"/>
      <c r="AD763" s="37"/>
      <c r="AE763" s="37"/>
      <c r="AR763" s="228" t="s">
        <v>271</v>
      </c>
      <c r="AT763" s="228" t="s">
        <v>139</v>
      </c>
      <c r="AU763" s="228" t="s">
        <v>86</v>
      </c>
      <c r="AY763" s="16" t="s">
        <v>137</v>
      </c>
      <c r="BE763" s="229">
        <f>IF(N763="základní",J763,0)</f>
        <v>0</v>
      </c>
      <c r="BF763" s="229">
        <f>IF(N763="snížená",J763,0)</f>
        <v>0</v>
      </c>
      <c r="BG763" s="229">
        <f>IF(N763="zákl. přenesená",J763,0)</f>
        <v>0</v>
      </c>
      <c r="BH763" s="229">
        <f>IF(N763="sníž. přenesená",J763,0)</f>
        <v>0</v>
      </c>
      <c r="BI763" s="229">
        <f>IF(N763="nulová",J763,0)</f>
        <v>0</v>
      </c>
      <c r="BJ763" s="16" t="s">
        <v>84</v>
      </c>
      <c r="BK763" s="229">
        <f>ROUND(I763*H763,2)</f>
        <v>0</v>
      </c>
      <c r="BL763" s="16" t="s">
        <v>271</v>
      </c>
      <c r="BM763" s="228" t="s">
        <v>836</v>
      </c>
    </row>
    <row r="764" s="13" customFormat="1">
      <c r="A764" s="13"/>
      <c r="B764" s="235"/>
      <c r="C764" s="236"/>
      <c r="D764" s="237" t="s">
        <v>148</v>
      </c>
      <c r="E764" s="238" t="s">
        <v>1</v>
      </c>
      <c r="F764" s="239" t="s">
        <v>436</v>
      </c>
      <c r="G764" s="236"/>
      <c r="H764" s="238" t="s">
        <v>1</v>
      </c>
      <c r="I764" s="240"/>
      <c r="J764" s="236"/>
      <c r="K764" s="236"/>
      <c r="L764" s="241"/>
      <c r="M764" s="242"/>
      <c r="N764" s="243"/>
      <c r="O764" s="243"/>
      <c r="P764" s="243"/>
      <c r="Q764" s="243"/>
      <c r="R764" s="243"/>
      <c r="S764" s="243"/>
      <c r="T764" s="244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5" t="s">
        <v>148</v>
      </c>
      <c r="AU764" s="245" t="s">
        <v>86</v>
      </c>
      <c r="AV764" s="13" t="s">
        <v>84</v>
      </c>
      <c r="AW764" s="13" t="s">
        <v>32</v>
      </c>
      <c r="AX764" s="13" t="s">
        <v>76</v>
      </c>
      <c r="AY764" s="245" t="s">
        <v>137</v>
      </c>
    </row>
    <row r="765" s="13" customFormat="1">
      <c r="A765" s="13"/>
      <c r="B765" s="235"/>
      <c r="C765" s="236"/>
      <c r="D765" s="237" t="s">
        <v>148</v>
      </c>
      <c r="E765" s="238" t="s">
        <v>1</v>
      </c>
      <c r="F765" s="239" t="s">
        <v>150</v>
      </c>
      <c r="G765" s="236"/>
      <c r="H765" s="238" t="s">
        <v>1</v>
      </c>
      <c r="I765" s="240"/>
      <c r="J765" s="236"/>
      <c r="K765" s="236"/>
      <c r="L765" s="241"/>
      <c r="M765" s="242"/>
      <c r="N765" s="243"/>
      <c r="O765" s="243"/>
      <c r="P765" s="243"/>
      <c r="Q765" s="243"/>
      <c r="R765" s="243"/>
      <c r="S765" s="243"/>
      <c r="T765" s="244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5" t="s">
        <v>148</v>
      </c>
      <c r="AU765" s="245" t="s">
        <v>86</v>
      </c>
      <c r="AV765" s="13" t="s">
        <v>84</v>
      </c>
      <c r="AW765" s="13" t="s">
        <v>32</v>
      </c>
      <c r="AX765" s="13" t="s">
        <v>76</v>
      </c>
      <c r="AY765" s="245" t="s">
        <v>137</v>
      </c>
    </row>
    <row r="766" s="14" customFormat="1">
      <c r="A766" s="14"/>
      <c r="B766" s="246"/>
      <c r="C766" s="247"/>
      <c r="D766" s="237" t="s">
        <v>148</v>
      </c>
      <c r="E766" s="248" t="s">
        <v>1</v>
      </c>
      <c r="F766" s="249" t="s">
        <v>84</v>
      </c>
      <c r="G766" s="247"/>
      <c r="H766" s="250">
        <v>1</v>
      </c>
      <c r="I766" s="251"/>
      <c r="J766" s="247"/>
      <c r="K766" s="247"/>
      <c r="L766" s="252"/>
      <c r="M766" s="253"/>
      <c r="N766" s="254"/>
      <c r="O766" s="254"/>
      <c r="P766" s="254"/>
      <c r="Q766" s="254"/>
      <c r="R766" s="254"/>
      <c r="S766" s="254"/>
      <c r="T766" s="255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6" t="s">
        <v>148</v>
      </c>
      <c r="AU766" s="256" t="s">
        <v>86</v>
      </c>
      <c r="AV766" s="14" t="s">
        <v>86</v>
      </c>
      <c r="AW766" s="14" t="s">
        <v>32</v>
      </c>
      <c r="AX766" s="14" t="s">
        <v>76</v>
      </c>
      <c r="AY766" s="256" t="s">
        <v>137</v>
      </c>
    </row>
    <row r="767" s="2" customFormat="1" ht="24.15" customHeight="1">
      <c r="A767" s="37"/>
      <c r="B767" s="38"/>
      <c r="C767" s="217" t="s">
        <v>837</v>
      </c>
      <c r="D767" s="217" t="s">
        <v>139</v>
      </c>
      <c r="E767" s="218" t="s">
        <v>838</v>
      </c>
      <c r="F767" s="219" t="s">
        <v>839</v>
      </c>
      <c r="G767" s="220" t="s">
        <v>268</v>
      </c>
      <c r="H767" s="221">
        <v>1</v>
      </c>
      <c r="I767" s="222"/>
      <c r="J767" s="223">
        <f>ROUND(I767*H767,2)</f>
        <v>0</v>
      </c>
      <c r="K767" s="219" t="s">
        <v>1</v>
      </c>
      <c r="L767" s="43"/>
      <c r="M767" s="224" t="s">
        <v>1</v>
      </c>
      <c r="N767" s="225" t="s">
        <v>41</v>
      </c>
      <c r="O767" s="90"/>
      <c r="P767" s="226">
        <f>O767*H767</f>
        <v>0</v>
      </c>
      <c r="Q767" s="226">
        <v>0</v>
      </c>
      <c r="R767" s="226">
        <f>Q767*H767</f>
        <v>0</v>
      </c>
      <c r="S767" s="226">
        <v>0</v>
      </c>
      <c r="T767" s="227">
        <f>S767*H767</f>
        <v>0</v>
      </c>
      <c r="U767" s="37"/>
      <c r="V767" s="37"/>
      <c r="W767" s="37"/>
      <c r="X767" s="37"/>
      <c r="Y767" s="37"/>
      <c r="Z767" s="37"/>
      <c r="AA767" s="37"/>
      <c r="AB767" s="37"/>
      <c r="AC767" s="37"/>
      <c r="AD767" s="37"/>
      <c r="AE767" s="37"/>
      <c r="AR767" s="228" t="s">
        <v>271</v>
      </c>
      <c r="AT767" s="228" t="s">
        <v>139</v>
      </c>
      <c r="AU767" s="228" t="s">
        <v>86</v>
      </c>
      <c r="AY767" s="16" t="s">
        <v>137</v>
      </c>
      <c r="BE767" s="229">
        <f>IF(N767="základní",J767,0)</f>
        <v>0</v>
      </c>
      <c r="BF767" s="229">
        <f>IF(N767="snížená",J767,0)</f>
        <v>0</v>
      </c>
      <c r="BG767" s="229">
        <f>IF(N767="zákl. přenesená",J767,0)</f>
        <v>0</v>
      </c>
      <c r="BH767" s="229">
        <f>IF(N767="sníž. přenesená",J767,0)</f>
        <v>0</v>
      </c>
      <c r="BI767" s="229">
        <f>IF(N767="nulová",J767,0)</f>
        <v>0</v>
      </c>
      <c r="BJ767" s="16" t="s">
        <v>84</v>
      </c>
      <c r="BK767" s="229">
        <f>ROUND(I767*H767,2)</f>
        <v>0</v>
      </c>
      <c r="BL767" s="16" t="s">
        <v>271</v>
      </c>
      <c r="BM767" s="228" t="s">
        <v>840</v>
      </c>
    </row>
    <row r="768" s="13" customFormat="1">
      <c r="A768" s="13"/>
      <c r="B768" s="235"/>
      <c r="C768" s="236"/>
      <c r="D768" s="237" t="s">
        <v>148</v>
      </c>
      <c r="E768" s="238" t="s">
        <v>1</v>
      </c>
      <c r="F768" s="239" t="s">
        <v>436</v>
      </c>
      <c r="G768" s="236"/>
      <c r="H768" s="238" t="s">
        <v>1</v>
      </c>
      <c r="I768" s="240"/>
      <c r="J768" s="236"/>
      <c r="K768" s="236"/>
      <c r="L768" s="241"/>
      <c r="M768" s="242"/>
      <c r="N768" s="243"/>
      <c r="O768" s="243"/>
      <c r="P768" s="243"/>
      <c r="Q768" s="243"/>
      <c r="R768" s="243"/>
      <c r="S768" s="243"/>
      <c r="T768" s="244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5" t="s">
        <v>148</v>
      </c>
      <c r="AU768" s="245" t="s">
        <v>86</v>
      </c>
      <c r="AV768" s="13" t="s">
        <v>84</v>
      </c>
      <c r="AW768" s="13" t="s">
        <v>32</v>
      </c>
      <c r="AX768" s="13" t="s">
        <v>76</v>
      </c>
      <c r="AY768" s="245" t="s">
        <v>137</v>
      </c>
    </row>
    <row r="769" s="13" customFormat="1">
      <c r="A769" s="13"/>
      <c r="B769" s="235"/>
      <c r="C769" s="236"/>
      <c r="D769" s="237" t="s">
        <v>148</v>
      </c>
      <c r="E769" s="238" t="s">
        <v>1</v>
      </c>
      <c r="F769" s="239" t="s">
        <v>150</v>
      </c>
      <c r="G769" s="236"/>
      <c r="H769" s="238" t="s">
        <v>1</v>
      </c>
      <c r="I769" s="240"/>
      <c r="J769" s="236"/>
      <c r="K769" s="236"/>
      <c r="L769" s="241"/>
      <c r="M769" s="242"/>
      <c r="N769" s="243"/>
      <c r="O769" s="243"/>
      <c r="P769" s="243"/>
      <c r="Q769" s="243"/>
      <c r="R769" s="243"/>
      <c r="S769" s="243"/>
      <c r="T769" s="244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45" t="s">
        <v>148</v>
      </c>
      <c r="AU769" s="245" t="s">
        <v>86</v>
      </c>
      <c r="AV769" s="13" t="s">
        <v>84</v>
      </c>
      <c r="AW769" s="13" t="s">
        <v>32</v>
      </c>
      <c r="AX769" s="13" t="s">
        <v>76</v>
      </c>
      <c r="AY769" s="245" t="s">
        <v>137</v>
      </c>
    </row>
    <row r="770" s="13" customFormat="1">
      <c r="A770" s="13"/>
      <c r="B770" s="235"/>
      <c r="C770" s="236"/>
      <c r="D770" s="237" t="s">
        <v>148</v>
      </c>
      <c r="E770" s="238" t="s">
        <v>1</v>
      </c>
      <c r="F770" s="239" t="s">
        <v>841</v>
      </c>
      <c r="G770" s="236"/>
      <c r="H770" s="238" t="s">
        <v>1</v>
      </c>
      <c r="I770" s="240"/>
      <c r="J770" s="236"/>
      <c r="K770" s="236"/>
      <c r="L770" s="241"/>
      <c r="M770" s="242"/>
      <c r="N770" s="243"/>
      <c r="O770" s="243"/>
      <c r="P770" s="243"/>
      <c r="Q770" s="243"/>
      <c r="R770" s="243"/>
      <c r="S770" s="243"/>
      <c r="T770" s="244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5" t="s">
        <v>148</v>
      </c>
      <c r="AU770" s="245" t="s">
        <v>86</v>
      </c>
      <c r="AV770" s="13" t="s">
        <v>84</v>
      </c>
      <c r="AW770" s="13" t="s">
        <v>32</v>
      </c>
      <c r="AX770" s="13" t="s">
        <v>76</v>
      </c>
      <c r="AY770" s="245" t="s">
        <v>137</v>
      </c>
    </row>
    <row r="771" s="13" customFormat="1">
      <c r="A771" s="13"/>
      <c r="B771" s="235"/>
      <c r="C771" s="236"/>
      <c r="D771" s="237" t="s">
        <v>148</v>
      </c>
      <c r="E771" s="238" t="s">
        <v>1</v>
      </c>
      <c r="F771" s="239" t="s">
        <v>842</v>
      </c>
      <c r="G771" s="236"/>
      <c r="H771" s="238" t="s">
        <v>1</v>
      </c>
      <c r="I771" s="240"/>
      <c r="J771" s="236"/>
      <c r="K771" s="236"/>
      <c r="L771" s="241"/>
      <c r="M771" s="242"/>
      <c r="N771" s="243"/>
      <c r="O771" s="243"/>
      <c r="P771" s="243"/>
      <c r="Q771" s="243"/>
      <c r="R771" s="243"/>
      <c r="S771" s="243"/>
      <c r="T771" s="244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45" t="s">
        <v>148</v>
      </c>
      <c r="AU771" s="245" t="s">
        <v>86</v>
      </c>
      <c r="AV771" s="13" t="s">
        <v>84</v>
      </c>
      <c r="AW771" s="13" t="s">
        <v>32</v>
      </c>
      <c r="AX771" s="13" t="s">
        <v>76</v>
      </c>
      <c r="AY771" s="245" t="s">
        <v>137</v>
      </c>
    </row>
    <row r="772" s="13" customFormat="1">
      <c r="A772" s="13"/>
      <c r="B772" s="235"/>
      <c r="C772" s="236"/>
      <c r="D772" s="237" t="s">
        <v>148</v>
      </c>
      <c r="E772" s="238" t="s">
        <v>1</v>
      </c>
      <c r="F772" s="239" t="s">
        <v>843</v>
      </c>
      <c r="G772" s="236"/>
      <c r="H772" s="238" t="s">
        <v>1</v>
      </c>
      <c r="I772" s="240"/>
      <c r="J772" s="236"/>
      <c r="K772" s="236"/>
      <c r="L772" s="241"/>
      <c r="M772" s="242"/>
      <c r="N772" s="243"/>
      <c r="O772" s="243"/>
      <c r="P772" s="243"/>
      <c r="Q772" s="243"/>
      <c r="R772" s="243"/>
      <c r="S772" s="243"/>
      <c r="T772" s="24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5" t="s">
        <v>148</v>
      </c>
      <c r="AU772" s="245" t="s">
        <v>86</v>
      </c>
      <c r="AV772" s="13" t="s">
        <v>84</v>
      </c>
      <c r="AW772" s="13" t="s">
        <v>32</v>
      </c>
      <c r="AX772" s="13" t="s">
        <v>76</v>
      </c>
      <c r="AY772" s="245" t="s">
        <v>137</v>
      </c>
    </row>
    <row r="773" s="13" customFormat="1">
      <c r="A773" s="13"/>
      <c r="B773" s="235"/>
      <c r="C773" s="236"/>
      <c r="D773" s="237" t="s">
        <v>148</v>
      </c>
      <c r="E773" s="238" t="s">
        <v>1</v>
      </c>
      <c r="F773" s="239" t="s">
        <v>844</v>
      </c>
      <c r="G773" s="236"/>
      <c r="H773" s="238" t="s">
        <v>1</v>
      </c>
      <c r="I773" s="240"/>
      <c r="J773" s="236"/>
      <c r="K773" s="236"/>
      <c r="L773" s="241"/>
      <c r="M773" s="242"/>
      <c r="N773" s="243"/>
      <c r="O773" s="243"/>
      <c r="P773" s="243"/>
      <c r="Q773" s="243"/>
      <c r="R773" s="243"/>
      <c r="S773" s="243"/>
      <c r="T773" s="244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45" t="s">
        <v>148</v>
      </c>
      <c r="AU773" s="245" t="s">
        <v>86</v>
      </c>
      <c r="AV773" s="13" t="s">
        <v>84</v>
      </c>
      <c r="AW773" s="13" t="s">
        <v>32</v>
      </c>
      <c r="AX773" s="13" t="s">
        <v>76</v>
      </c>
      <c r="AY773" s="245" t="s">
        <v>137</v>
      </c>
    </row>
    <row r="774" s="14" customFormat="1">
      <c r="A774" s="14"/>
      <c r="B774" s="246"/>
      <c r="C774" s="247"/>
      <c r="D774" s="237" t="s">
        <v>148</v>
      </c>
      <c r="E774" s="248" t="s">
        <v>1</v>
      </c>
      <c r="F774" s="249" t="s">
        <v>84</v>
      </c>
      <c r="G774" s="247"/>
      <c r="H774" s="250">
        <v>1</v>
      </c>
      <c r="I774" s="251"/>
      <c r="J774" s="247"/>
      <c r="K774" s="247"/>
      <c r="L774" s="252"/>
      <c r="M774" s="253"/>
      <c r="N774" s="254"/>
      <c r="O774" s="254"/>
      <c r="P774" s="254"/>
      <c r="Q774" s="254"/>
      <c r="R774" s="254"/>
      <c r="S774" s="254"/>
      <c r="T774" s="255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6" t="s">
        <v>148</v>
      </c>
      <c r="AU774" s="256" t="s">
        <v>86</v>
      </c>
      <c r="AV774" s="14" t="s">
        <v>86</v>
      </c>
      <c r="AW774" s="14" t="s">
        <v>32</v>
      </c>
      <c r="AX774" s="14" t="s">
        <v>76</v>
      </c>
      <c r="AY774" s="256" t="s">
        <v>137</v>
      </c>
    </row>
    <row r="775" s="2" customFormat="1" ht="24.15" customHeight="1">
      <c r="A775" s="37"/>
      <c r="B775" s="38"/>
      <c r="C775" s="217" t="s">
        <v>845</v>
      </c>
      <c r="D775" s="217" t="s">
        <v>139</v>
      </c>
      <c r="E775" s="218" t="s">
        <v>846</v>
      </c>
      <c r="F775" s="219" t="s">
        <v>847</v>
      </c>
      <c r="G775" s="220" t="s">
        <v>820</v>
      </c>
      <c r="H775" s="268"/>
      <c r="I775" s="222"/>
      <c r="J775" s="223">
        <f>ROUND(I775*H775,2)</f>
        <v>0</v>
      </c>
      <c r="K775" s="219" t="s">
        <v>143</v>
      </c>
      <c r="L775" s="43"/>
      <c r="M775" s="224" t="s">
        <v>1</v>
      </c>
      <c r="N775" s="225" t="s">
        <v>41</v>
      </c>
      <c r="O775" s="90"/>
      <c r="P775" s="226">
        <f>O775*H775</f>
        <v>0</v>
      </c>
      <c r="Q775" s="226">
        <v>0</v>
      </c>
      <c r="R775" s="226">
        <f>Q775*H775</f>
        <v>0</v>
      </c>
      <c r="S775" s="226">
        <v>0</v>
      </c>
      <c r="T775" s="227">
        <f>S775*H775</f>
        <v>0</v>
      </c>
      <c r="U775" s="37"/>
      <c r="V775" s="37"/>
      <c r="W775" s="37"/>
      <c r="X775" s="37"/>
      <c r="Y775" s="37"/>
      <c r="Z775" s="37"/>
      <c r="AA775" s="37"/>
      <c r="AB775" s="37"/>
      <c r="AC775" s="37"/>
      <c r="AD775" s="37"/>
      <c r="AE775" s="37"/>
      <c r="AR775" s="228" t="s">
        <v>271</v>
      </c>
      <c r="AT775" s="228" t="s">
        <v>139</v>
      </c>
      <c r="AU775" s="228" t="s">
        <v>86</v>
      </c>
      <c r="AY775" s="16" t="s">
        <v>137</v>
      </c>
      <c r="BE775" s="229">
        <f>IF(N775="základní",J775,0)</f>
        <v>0</v>
      </c>
      <c r="BF775" s="229">
        <f>IF(N775="snížená",J775,0)</f>
        <v>0</v>
      </c>
      <c r="BG775" s="229">
        <f>IF(N775="zákl. přenesená",J775,0)</f>
        <v>0</v>
      </c>
      <c r="BH775" s="229">
        <f>IF(N775="sníž. přenesená",J775,0)</f>
        <v>0</v>
      </c>
      <c r="BI775" s="229">
        <f>IF(N775="nulová",J775,0)</f>
        <v>0</v>
      </c>
      <c r="BJ775" s="16" t="s">
        <v>84</v>
      </c>
      <c r="BK775" s="229">
        <f>ROUND(I775*H775,2)</f>
        <v>0</v>
      </c>
      <c r="BL775" s="16" t="s">
        <v>271</v>
      </c>
      <c r="BM775" s="228" t="s">
        <v>848</v>
      </c>
    </row>
    <row r="776" s="2" customFormat="1">
      <c r="A776" s="37"/>
      <c r="B776" s="38"/>
      <c r="C776" s="39"/>
      <c r="D776" s="230" t="s">
        <v>146</v>
      </c>
      <c r="E776" s="39"/>
      <c r="F776" s="231" t="s">
        <v>849</v>
      </c>
      <c r="G776" s="39"/>
      <c r="H776" s="39"/>
      <c r="I776" s="232"/>
      <c r="J776" s="39"/>
      <c r="K776" s="39"/>
      <c r="L776" s="43"/>
      <c r="M776" s="269"/>
      <c r="N776" s="270"/>
      <c r="O776" s="271"/>
      <c r="P776" s="271"/>
      <c r="Q776" s="271"/>
      <c r="R776" s="271"/>
      <c r="S776" s="271"/>
      <c r="T776" s="272"/>
      <c r="U776" s="37"/>
      <c r="V776" s="37"/>
      <c r="W776" s="37"/>
      <c r="X776" s="37"/>
      <c r="Y776" s="37"/>
      <c r="Z776" s="37"/>
      <c r="AA776" s="37"/>
      <c r="AB776" s="37"/>
      <c r="AC776" s="37"/>
      <c r="AD776" s="37"/>
      <c r="AE776" s="37"/>
      <c r="AT776" s="16" t="s">
        <v>146</v>
      </c>
      <c r="AU776" s="16" t="s">
        <v>86</v>
      </c>
    </row>
    <row r="777" s="2" customFormat="1" ht="6.96" customHeight="1">
      <c r="A777" s="37"/>
      <c r="B777" s="65"/>
      <c r="C777" s="66"/>
      <c r="D777" s="66"/>
      <c r="E777" s="66"/>
      <c r="F777" s="66"/>
      <c r="G777" s="66"/>
      <c r="H777" s="66"/>
      <c r="I777" s="66"/>
      <c r="J777" s="66"/>
      <c r="K777" s="66"/>
      <c r="L777" s="43"/>
      <c r="M777" s="37"/>
      <c r="O777" s="37"/>
      <c r="P777" s="37"/>
      <c r="Q777" s="37"/>
      <c r="R777" s="37"/>
      <c r="S777" s="37"/>
      <c r="T777" s="37"/>
      <c r="U777" s="37"/>
      <c r="V777" s="37"/>
      <c r="W777" s="37"/>
      <c r="X777" s="37"/>
      <c r="Y777" s="37"/>
      <c r="Z777" s="37"/>
      <c r="AA777" s="37"/>
      <c r="AB777" s="37"/>
      <c r="AC777" s="37"/>
      <c r="AD777" s="37"/>
      <c r="AE777" s="37"/>
    </row>
  </sheetData>
  <sheetProtection sheet="1" autoFilter="0" formatColumns="0" formatRows="0" objects="1" scenarios="1" spinCount="100000" saltValue="wjGO2hPuaC2f9J0jThR7QrumEWDr2g8OC2mKm5CRy4ZdEYPBhJ+U3/UC7SUEg3OAPhwvxz6+kqtGGwFzYE4Q4A==" hashValue="iRAO2zfJ3Y1oj9Q6TuSU5POBPhrshdMCAMGDPC90ZcSflqmKtH5UgStepg0/72UpRJ9fBUcqrFjdKUHmu33VJQ==" algorithmName="SHA-512" password="CC35"/>
  <autoFilter ref="C130:K776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hyperlinks>
    <hyperlink ref="F135" r:id="rId1" display="https://podminky.urs.cz/item/CS_URS_2023_01/121151103"/>
    <hyperlink ref="F140" r:id="rId2" display="https://podminky.urs.cz/item/CS_URS_2023_01/122251106"/>
    <hyperlink ref="F148" r:id="rId3" display="https://podminky.urs.cz/item/CS_URS_2023_01/131251100"/>
    <hyperlink ref="F160" r:id="rId4" display="https://podminky.urs.cz/item/CS_URS_2023_01/132251104"/>
    <hyperlink ref="F166" r:id="rId5" display="https://podminky.urs.cz/item/CS_URS_2023_01/162351103"/>
    <hyperlink ref="F180" r:id="rId6" display="https://podminky.urs.cz/item/CS_URS_2023_01/167151111"/>
    <hyperlink ref="F189" r:id="rId7" display="https://podminky.urs.cz/item/CS_URS_2023_01/171152112"/>
    <hyperlink ref="F202" r:id="rId8" display="https://podminky.urs.cz/item/CS_URS_2023_01/174151101"/>
    <hyperlink ref="F221" r:id="rId9" display="https://podminky.urs.cz/item/CS_URS_2023_01/181951112"/>
    <hyperlink ref="F227" r:id="rId10" display="https://podminky.urs.cz/item/CS_URS_2023_01/116951213"/>
    <hyperlink ref="F233" r:id="rId11" display="https://podminky.urs.cz/item/CS_URS_2023_01/129951123"/>
    <hyperlink ref="F239" r:id="rId12" display="https://podminky.urs.cz/item/CS_URS_2023_01/113107332"/>
    <hyperlink ref="F245" r:id="rId13" display="https://podminky.urs.cz/item/CS_URS_2023_01/113107337"/>
    <hyperlink ref="F253" r:id="rId14" display="https://podminky.urs.cz/item/CS_URS_2023_01/899201211"/>
    <hyperlink ref="F259" r:id="rId15" display="https://podminky.urs.cz/item/CS_URS_2023_01/113106511"/>
    <hyperlink ref="F264" r:id="rId16" display="https://podminky.urs.cz/item/CS_URS_2023_01/113202111"/>
    <hyperlink ref="F269" r:id="rId17" display="https://podminky.urs.cz/item/CS_URS_2023_01/899103211"/>
    <hyperlink ref="F277" r:id="rId18" display="https://podminky.urs.cz/item/CS_URS_2023_01/919735114"/>
    <hyperlink ref="F282" r:id="rId19" display="https://podminky.urs.cz/item/CS_URS_2023_01/113107344"/>
    <hyperlink ref="F287" r:id="rId20" display="https://podminky.urs.cz/item/CS_URS_2023_01/113106142"/>
    <hyperlink ref="F292" r:id="rId21" display="https://podminky.urs.cz/item/CS_URS_2023_01/113107163"/>
    <hyperlink ref="F298" r:id="rId22" display="https://podminky.urs.cz/item/CS_URS_2023_01/113107164"/>
    <hyperlink ref="F304" r:id="rId23" display="https://podminky.urs.cz/item/CS_URS_2023_01/113107224"/>
    <hyperlink ref="F310" r:id="rId24" display="https://podminky.urs.cz/item/CS_URS_2023_01/997221551"/>
    <hyperlink ref="F316" r:id="rId25" display="https://podminky.urs.cz/item/CS_URS_2023_01/997221559"/>
    <hyperlink ref="F319" r:id="rId26" display="https://podminky.urs.cz/item/CS_URS_2023_01/997221561"/>
    <hyperlink ref="F339" r:id="rId27" display="https://podminky.urs.cz/item/CS_URS_2023_01/997221569"/>
    <hyperlink ref="F358" r:id="rId28" display="https://podminky.urs.cz/item/CS_URS_2023_01/997221861"/>
    <hyperlink ref="F368" r:id="rId29" display="https://podminky.urs.cz/item/CS_URS_2023_01/997221862"/>
    <hyperlink ref="F376" r:id="rId30" display="https://podminky.urs.cz/item/CS_URS_2023_01/997221875"/>
    <hyperlink ref="F382" r:id="rId31" display="https://podminky.urs.cz/item/CS_URS_2023_01/997221873"/>
    <hyperlink ref="F388" r:id="rId32" display="https://podminky.urs.cz/item/CS_URS_2023_01/997013631"/>
    <hyperlink ref="F397" r:id="rId33" display="https://podminky.urs.cz/item/CS_URS_2023_01/181301111"/>
    <hyperlink ref="F402" r:id="rId34" display="https://podminky.urs.cz/item/CS_URS_2023_01/185802112"/>
    <hyperlink ref="F409" r:id="rId35" display="https://podminky.urs.cz/item/CS_URS_2023_01/181411133"/>
    <hyperlink ref="F417" r:id="rId36" display="https://podminky.urs.cz/item/CS_URS_2023_01/181951111"/>
    <hyperlink ref="F423" r:id="rId37" display="https://podminky.urs.cz/item/CS_URS_2023_01/389541112"/>
    <hyperlink ref="F430" r:id="rId38" display="https://podminky.urs.cz/item/CS_URS_2023_01/273322611"/>
    <hyperlink ref="F436" r:id="rId39" display="https://podminky.urs.cz/item/CS_URS_2023_01/273351121"/>
    <hyperlink ref="F442" r:id="rId40" display="https://podminky.urs.cz/item/CS_URS_2023_01/273351122"/>
    <hyperlink ref="F444" r:id="rId41" display="https://podminky.urs.cz/item/CS_URS_2023_01/273361821"/>
    <hyperlink ref="F451" r:id="rId42" display="https://podminky.urs.cz/item/CS_URS_2023_01/985323111"/>
    <hyperlink ref="F457" r:id="rId43" display="https://podminky.urs.cz/item/CS_URS_2023_01/953961113"/>
    <hyperlink ref="F463" r:id="rId44" display="https://podminky.urs.cz/item/CS_URS_2023_01/275313811"/>
    <hyperlink ref="F476" r:id="rId45" display="https://podminky.urs.cz/item/CS_URS_2023_01/275351121"/>
    <hyperlink ref="F488" r:id="rId46" display="https://podminky.urs.cz/item/CS_URS_2023_01/275351122"/>
    <hyperlink ref="F490" r:id="rId47" display="https://podminky.urs.cz/item/CS_URS_2023_01/271532213"/>
    <hyperlink ref="F498" r:id="rId48" display="https://podminky.urs.cz/item/CS_URS_2023_01/212752401"/>
    <hyperlink ref="F504" r:id="rId49" display="https://podminky.urs.cz/item/CS_URS_2023_01/564851111"/>
    <hyperlink ref="F510" r:id="rId50" display="https://podminky.urs.cz/item/CS_URS_2023_01/564851114"/>
    <hyperlink ref="F516" r:id="rId51" display="https://podminky.urs.cz/item/CS_URS_2023_01/564952114"/>
    <hyperlink ref="F522" r:id="rId52" display="https://podminky.urs.cz/item/CS_URS_2023_01/591211111"/>
    <hyperlink ref="F528" r:id="rId53" display="https://podminky.urs.cz/item/CS_URS_2023_01/916111123"/>
    <hyperlink ref="F541" r:id="rId54" display="https://podminky.urs.cz/item/CS_URS_2023_01/596811123"/>
    <hyperlink ref="F556" r:id="rId55" display="https://podminky.urs.cz/item/CS_URS_2023_01/631311122"/>
    <hyperlink ref="F566" r:id="rId56" display="https://podminky.urs.cz/item/CS_URS_2023_01/621273001"/>
    <hyperlink ref="F572" r:id="rId57" display="https://podminky.urs.cz/item/CS_URS_2023_01/622273001"/>
    <hyperlink ref="F581" r:id="rId58" display="https://podminky.urs.cz/item/CS_URS_2023_01/211561111"/>
    <hyperlink ref="F594" r:id="rId59" display="https://podminky.urs.cz/item/CS_URS_2023_01/935114112"/>
    <hyperlink ref="F605" r:id="rId60" display="https://podminky.urs.cz/item/CS_URS_2023_01/966006211"/>
    <hyperlink ref="F610" r:id="rId61" display="https://podminky.urs.cz/item/CS_URS_2023_01/914111111"/>
    <hyperlink ref="F625" r:id="rId62" display="https://podminky.urs.cz/item/CS_URS_2023_01/914511112"/>
    <hyperlink ref="F642" r:id="rId63" display="https://podminky.urs.cz/item/CS_URS_2023_01/915121112"/>
    <hyperlink ref="F647" r:id="rId64" display="https://podminky.urs.cz/item/CS_URS_2023_01/915111112"/>
    <hyperlink ref="F652" r:id="rId65" display="https://podminky.urs.cz/item/CS_URS_2023_01/915131112"/>
    <hyperlink ref="F657" r:id="rId66" display="https://podminky.urs.cz/item/CS_URS_2023_01/916331112"/>
    <hyperlink ref="F664" r:id="rId67" display="https://podminky.urs.cz/item/CS_URS_2023_01/916231212"/>
    <hyperlink ref="F695" r:id="rId68" display="https://podminky.urs.cz/item/CS_URS_2023_01/919791013"/>
    <hyperlink ref="F701" r:id="rId69" display="https://podminky.urs.cz/item/CS_URS_2023_01/936104213"/>
    <hyperlink ref="F707" r:id="rId70" display="https://podminky.urs.cz/item/CS_URS_2023_01/936124113"/>
    <hyperlink ref="F713" r:id="rId71" display="https://podminky.urs.cz/item/CS_URS_2023_01/953961112"/>
    <hyperlink ref="F721" r:id="rId72" display="https://podminky.urs.cz/item/CS_URS_2023_01/998223011"/>
    <hyperlink ref="F725" r:id="rId73" display="https://podminky.urs.cz/item/CS_URS_2023_01/711111001"/>
    <hyperlink ref="F733" r:id="rId74" display="https://podminky.urs.cz/item/CS_URS_2023_01/711142559"/>
    <hyperlink ref="F747" r:id="rId75" display="https://podminky.urs.cz/item/CS_URS_2023_01/919726125"/>
    <hyperlink ref="F753" r:id="rId76" display="https://podminky.urs.cz/item/CS_URS_2023_01/998711201"/>
    <hyperlink ref="F776" r:id="rId77" display="https://podminky.urs.cz/item/CS_URS_2023_01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NPK a.s., Pardubická nemocnice, Venkovní úpravy před Pavilonem 13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850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34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ROUND((SUM(BE120:BE298)),  2)</f>
        <v>0</v>
      </c>
      <c r="G33" s="37"/>
      <c r="H33" s="37"/>
      <c r="I33" s="154">
        <v>0.20999999999999999</v>
      </c>
      <c r="J33" s="153">
        <f>ROUND(((SUM(BE120:BE298))*I33),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ROUND((SUM(BF120:BF298)),  2)</f>
        <v>0</v>
      </c>
      <c r="G34" s="37"/>
      <c r="H34" s="37"/>
      <c r="I34" s="154">
        <v>0.14999999999999999</v>
      </c>
      <c r="J34" s="153">
        <f>ROUND(((SUM(BF120:BF298))*I34),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ROUND((SUM(BG120:BG298)),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ROUND((SUM(BH120:BH298)),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ROUND((SUM(BI120:BI298)),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NPK a.s., Pardubická nemocnice, Venkovní úpravy před Pavilonem 13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D2_03 -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Nemocnice Pardubického kraje a.s.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Avuk, Krejčí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107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108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115</v>
      </c>
      <c r="E99" s="187"/>
      <c r="F99" s="187"/>
      <c r="G99" s="187"/>
      <c r="H99" s="187"/>
      <c r="I99" s="187"/>
      <c r="J99" s="188">
        <f>J240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851</v>
      </c>
      <c r="E100" s="187"/>
      <c r="F100" s="187"/>
      <c r="G100" s="187"/>
      <c r="H100" s="187"/>
      <c r="I100" s="187"/>
      <c r="J100" s="188">
        <f>J296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122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6.25" customHeight="1">
      <c r="A110" s="37"/>
      <c r="B110" s="38"/>
      <c r="C110" s="39"/>
      <c r="D110" s="39"/>
      <c r="E110" s="173" t="str">
        <f>E7</f>
        <v>NPK a.s., Pardubická nemocnice, Venkovní úpravy před Pavilonem 13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100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D2_03 - Kanalizace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Pardubice</v>
      </c>
      <c r="G114" s="39"/>
      <c r="H114" s="39"/>
      <c r="I114" s="31" t="s">
        <v>22</v>
      </c>
      <c r="J114" s="78" t="str">
        <f>IF(J12="","",J12)</f>
        <v>29. 3. 2023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5.65" customHeight="1">
      <c r="A116" s="37"/>
      <c r="B116" s="38"/>
      <c r="C116" s="31" t="s">
        <v>24</v>
      </c>
      <c r="D116" s="39"/>
      <c r="E116" s="39"/>
      <c r="F116" s="26" t="str">
        <f>E15</f>
        <v>Nemocnice Pardubického kraje a.s.</v>
      </c>
      <c r="G116" s="39"/>
      <c r="H116" s="39"/>
      <c r="I116" s="31" t="s">
        <v>30</v>
      </c>
      <c r="J116" s="35" t="str">
        <f>E21</f>
        <v>Penta Projekt s.r.o., Mrštíkova 12, Jihlava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28</v>
      </c>
      <c r="D117" s="39"/>
      <c r="E117" s="39"/>
      <c r="F117" s="26" t="str">
        <f>IF(E18="","",E18)</f>
        <v>Vyplň údaj</v>
      </c>
      <c r="G117" s="39"/>
      <c r="H117" s="39"/>
      <c r="I117" s="31" t="s">
        <v>33</v>
      </c>
      <c r="J117" s="35" t="str">
        <f>E24</f>
        <v>Ing. Avuk, Krejčí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123</v>
      </c>
      <c r="D119" s="193" t="s">
        <v>61</v>
      </c>
      <c r="E119" s="193" t="s">
        <v>57</v>
      </c>
      <c r="F119" s="193" t="s">
        <v>58</v>
      </c>
      <c r="G119" s="193" t="s">
        <v>124</v>
      </c>
      <c r="H119" s="193" t="s">
        <v>125</v>
      </c>
      <c r="I119" s="193" t="s">
        <v>126</v>
      </c>
      <c r="J119" s="193" t="s">
        <v>104</v>
      </c>
      <c r="K119" s="194" t="s">
        <v>127</v>
      </c>
      <c r="L119" s="195"/>
      <c r="M119" s="99" t="s">
        <v>1</v>
      </c>
      <c r="N119" s="100" t="s">
        <v>40</v>
      </c>
      <c r="O119" s="100" t="s">
        <v>128</v>
      </c>
      <c r="P119" s="100" t="s">
        <v>129</v>
      </c>
      <c r="Q119" s="100" t="s">
        <v>130</v>
      </c>
      <c r="R119" s="100" t="s">
        <v>131</v>
      </c>
      <c r="S119" s="100" t="s">
        <v>132</v>
      </c>
      <c r="T119" s="101" t="s">
        <v>133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134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9.9076623999999995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75</v>
      </c>
      <c r="AU120" s="16" t="s">
        <v>106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75</v>
      </c>
      <c r="E121" s="204" t="s">
        <v>135</v>
      </c>
      <c r="F121" s="204" t="s">
        <v>136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P122+P240+P296</f>
        <v>0</v>
      </c>
      <c r="Q121" s="209"/>
      <c r="R121" s="210">
        <f>R122+R240+R296</f>
        <v>9.9076623999999995</v>
      </c>
      <c r="S121" s="209"/>
      <c r="T121" s="211">
        <f>T122+T240+T296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84</v>
      </c>
      <c r="AT121" s="213" t="s">
        <v>75</v>
      </c>
      <c r="AU121" s="213" t="s">
        <v>76</v>
      </c>
      <c r="AY121" s="212" t="s">
        <v>137</v>
      </c>
      <c r="BK121" s="214">
        <f>BK122+BK240+BK296</f>
        <v>0</v>
      </c>
    </row>
    <row r="122" s="12" customFormat="1" ht="22.8" customHeight="1">
      <c r="A122" s="12"/>
      <c r="B122" s="201"/>
      <c r="C122" s="202"/>
      <c r="D122" s="203" t="s">
        <v>75</v>
      </c>
      <c r="E122" s="215" t="s">
        <v>84</v>
      </c>
      <c r="F122" s="215" t="s">
        <v>138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SUM(P123:P239)</f>
        <v>0</v>
      </c>
      <c r="Q122" s="209"/>
      <c r="R122" s="210">
        <f>SUM(R123:R239)</f>
        <v>1.3020183999999999</v>
      </c>
      <c r="S122" s="209"/>
      <c r="T122" s="211">
        <f>SUM(T123:T239)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84</v>
      </c>
      <c r="AT122" s="213" t="s">
        <v>75</v>
      </c>
      <c r="AU122" s="213" t="s">
        <v>84</v>
      </c>
      <c r="AY122" s="212" t="s">
        <v>137</v>
      </c>
      <c r="BK122" s="214">
        <f>SUM(BK123:BK239)</f>
        <v>0</v>
      </c>
    </row>
    <row r="123" s="2" customFormat="1" ht="24.15" customHeight="1">
      <c r="A123" s="37"/>
      <c r="B123" s="38"/>
      <c r="C123" s="217" t="s">
        <v>84</v>
      </c>
      <c r="D123" s="217" t="s">
        <v>139</v>
      </c>
      <c r="E123" s="218" t="s">
        <v>852</v>
      </c>
      <c r="F123" s="219" t="s">
        <v>853</v>
      </c>
      <c r="G123" s="220" t="s">
        <v>154</v>
      </c>
      <c r="H123" s="221">
        <v>6.4000000000000004</v>
      </c>
      <c r="I123" s="222"/>
      <c r="J123" s="223">
        <f>ROUND(I123*H123,2)</f>
        <v>0</v>
      </c>
      <c r="K123" s="219" t="s">
        <v>143</v>
      </c>
      <c r="L123" s="43"/>
      <c r="M123" s="224" t="s">
        <v>1</v>
      </c>
      <c r="N123" s="225" t="s">
        <v>41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144</v>
      </c>
      <c r="AT123" s="228" t="s">
        <v>139</v>
      </c>
      <c r="AU123" s="228" t="s">
        <v>86</v>
      </c>
      <c r="AY123" s="16" t="s">
        <v>137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84</v>
      </c>
      <c r="BK123" s="229">
        <f>ROUND(I123*H123,2)</f>
        <v>0</v>
      </c>
      <c r="BL123" s="16" t="s">
        <v>144</v>
      </c>
      <c r="BM123" s="228" t="s">
        <v>854</v>
      </c>
    </row>
    <row r="124" s="2" customFormat="1">
      <c r="A124" s="37"/>
      <c r="B124" s="38"/>
      <c r="C124" s="39"/>
      <c r="D124" s="230" t="s">
        <v>146</v>
      </c>
      <c r="E124" s="39"/>
      <c r="F124" s="231" t="s">
        <v>855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146</v>
      </c>
      <c r="AU124" s="16" t="s">
        <v>86</v>
      </c>
    </row>
    <row r="125" s="13" customFormat="1">
      <c r="A125" s="13"/>
      <c r="B125" s="235"/>
      <c r="C125" s="236"/>
      <c r="D125" s="237" t="s">
        <v>148</v>
      </c>
      <c r="E125" s="238" t="s">
        <v>1</v>
      </c>
      <c r="F125" s="239" t="s">
        <v>149</v>
      </c>
      <c r="G125" s="236"/>
      <c r="H125" s="238" t="s">
        <v>1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5" t="s">
        <v>148</v>
      </c>
      <c r="AU125" s="245" t="s">
        <v>86</v>
      </c>
      <c r="AV125" s="13" t="s">
        <v>84</v>
      </c>
      <c r="AW125" s="13" t="s">
        <v>32</v>
      </c>
      <c r="AX125" s="13" t="s">
        <v>76</v>
      </c>
      <c r="AY125" s="245" t="s">
        <v>137</v>
      </c>
    </row>
    <row r="126" s="13" customFormat="1">
      <c r="A126" s="13"/>
      <c r="B126" s="235"/>
      <c r="C126" s="236"/>
      <c r="D126" s="237" t="s">
        <v>148</v>
      </c>
      <c r="E126" s="238" t="s">
        <v>1</v>
      </c>
      <c r="F126" s="239" t="s">
        <v>856</v>
      </c>
      <c r="G126" s="236"/>
      <c r="H126" s="238" t="s">
        <v>1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5" t="s">
        <v>148</v>
      </c>
      <c r="AU126" s="245" t="s">
        <v>86</v>
      </c>
      <c r="AV126" s="13" t="s">
        <v>84</v>
      </c>
      <c r="AW126" s="13" t="s">
        <v>32</v>
      </c>
      <c r="AX126" s="13" t="s">
        <v>76</v>
      </c>
      <c r="AY126" s="245" t="s">
        <v>137</v>
      </c>
    </row>
    <row r="127" s="13" customFormat="1">
      <c r="A127" s="13"/>
      <c r="B127" s="235"/>
      <c r="C127" s="236"/>
      <c r="D127" s="237" t="s">
        <v>148</v>
      </c>
      <c r="E127" s="238" t="s">
        <v>1</v>
      </c>
      <c r="F127" s="239" t="s">
        <v>150</v>
      </c>
      <c r="G127" s="236"/>
      <c r="H127" s="238" t="s">
        <v>1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148</v>
      </c>
      <c r="AU127" s="245" t="s">
        <v>86</v>
      </c>
      <c r="AV127" s="13" t="s">
        <v>84</v>
      </c>
      <c r="AW127" s="13" t="s">
        <v>32</v>
      </c>
      <c r="AX127" s="13" t="s">
        <v>76</v>
      </c>
      <c r="AY127" s="245" t="s">
        <v>137</v>
      </c>
    </row>
    <row r="128" s="13" customFormat="1">
      <c r="A128" s="13"/>
      <c r="B128" s="235"/>
      <c r="C128" s="236"/>
      <c r="D128" s="237" t="s">
        <v>148</v>
      </c>
      <c r="E128" s="238" t="s">
        <v>1</v>
      </c>
      <c r="F128" s="239" t="s">
        <v>857</v>
      </c>
      <c r="G128" s="236"/>
      <c r="H128" s="238" t="s">
        <v>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148</v>
      </c>
      <c r="AU128" s="245" t="s">
        <v>86</v>
      </c>
      <c r="AV128" s="13" t="s">
        <v>84</v>
      </c>
      <c r="AW128" s="13" t="s">
        <v>32</v>
      </c>
      <c r="AX128" s="13" t="s">
        <v>76</v>
      </c>
      <c r="AY128" s="245" t="s">
        <v>137</v>
      </c>
    </row>
    <row r="129" s="14" customFormat="1">
      <c r="A129" s="14"/>
      <c r="B129" s="246"/>
      <c r="C129" s="247"/>
      <c r="D129" s="237" t="s">
        <v>148</v>
      </c>
      <c r="E129" s="248" t="s">
        <v>1</v>
      </c>
      <c r="F129" s="249" t="s">
        <v>858</v>
      </c>
      <c r="G129" s="247"/>
      <c r="H129" s="250">
        <v>6.4000000000000004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148</v>
      </c>
      <c r="AU129" s="256" t="s">
        <v>86</v>
      </c>
      <c r="AV129" s="14" t="s">
        <v>86</v>
      </c>
      <c r="AW129" s="14" t="s">
        <v>32</v>
      </c>
      <c r="AX129" s="14" t="s">
        <v>76</v>
      </c>
      <c r="AY129" s="256" t="s">
        <v>137</v>
      </c>
    </row>
    <row r="130" s="2" customFormat="1" ht="33" customHeight="1">
      <c r="A130" s="37"/>
      <c r="B130" s="38"/>
      <c r="C130" s="217" t="s">
        <v>86</v>
      </c>
      <c r="D130" s="217" t="s">
        <v>139</v>
      </c>
      <c r="E130" s="218" t="s">
        <v>859</v>
      </c>
      <c r="F130" s="219" t="s">
        <v>860</v>
      </c>
      <c r="G130" s="220" t="s">
        <v>154</v>
      </c>
      <c r="H130" s="221">
        <v>6.4000000000000004</v>
      </c>
      <c r="I130" s="222"/>
      <c r="J130" s="223">
        <f>ROUND(I130*H130,2)</f>
        <v>0</v>
      </c>
      <c r="K130" s="219" t="s">
        <v>143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144</v>
      </c>
      <c r="AT130" s="228" t="s">
        <v>139</v>
      </c>
      <c r="AU130" s="228" t="s">
        <v>86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144</v>
      </c>
      <c r="BM130" s="228" t="s">
        <v>861</v>
      </c>
    </row>
    <row r="131" s="2" customFormat="1">
      <c r="A131" s="37"/>
      <c r="B131" s="38"/>
      <c r="C131" s="39"/>
      <c r="D131" s="230" t="s">
        <v>146</v>
      </c>
      <c r="E131" s="39"/>
      <c r="F131" s="231" t="s">
        <v>862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146</v>
      </c>
      <c r="AU131" s="16" t="s">
        <v>86</v>
      </c>
    </row>
    <row r="132" s="13" customFormat="1">
      <c r="A132" s="13"/>
      <c r="B132" s="235"/>
      <c r="C132" s="236"/>
      <c r="D132" s="237" t="s">
        <v>148</v>
      </c>
      <c r="E132" s="238" t="s">
        <v>1</v>
      </c>
      <c r="F132" s="239" t="s">
        <v>149</v>
      </c>
      <c r="G132" s="236"/>
      <c r="H132" s="238" t="s">
        <v>1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148</v>
      </c>
      <c r="AU132" s="245" t="s">
        <v>86</v>
      </c>
      <c r="AV132" s="13" t="s">
        <v>84</v>
      </c>
      <c r="AW132" s="13" t="s">
        <v>32</v>
      </c>
      <c r="AX132" s="13" t="s">
        <v>76</v>
      </c>
      <c r="AY132" s="245" t="s">
        <v>137</v>
      </c>
    </row>
    <row r="133" s="13" customFormat="1">
      <c r="A133" s="13"/>
      <c r="B133" s="235"/>
      <c r="C133" s="236"/>
      <c r="D133" s="237" t="s">
        <v>148</v>
      </c>
      <c r="E133" s="238" t="s">
        <v>1</v>
      </c>
      <c r="F133" s="239" t="s">
        <v>856</v>
      </c>
      <c r="G133" s="236"/>
      <c r="H133" s="238" t="s">
        <v>1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148</v>
      </c>
      <c r="AU133" s="245" t="s">
        <v>86</v>
      </c>
      <c r="AV133" s="13" t="s">
        <v>84</v>
      </c>
      <c r="AW133" s="13" t="s">
        <v>32</v>
      </c>
      <c r="AX133" s="13" t="s">
        <v>76</v>
      </c>
      <c r="AY133" s="245" t="s">
        <v>137</v>
      </c>
    </row>
    <row r="134" s="13" customFormat="1">
      <c r="A134" s="13"/>
      <c r="B134" s="235"/>
      <c r="C134" s="236"/>
      <c r="D134" s="237" t="s">
        <v>148</v>
      </c>
      <c r="E134" s="238" t="s">
        <v>1</v>
      </c>
      <c r="F134" s="239" t="s">
        <v>150</v>
      </c>
      <c r="G134" s="236"/>
      <c r="H134" s="238" t="s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148</v>
      </c>
      <c r="AU134" s="245" t="s">
        <v>86</v>
      </c>
      <c r="AV134" s="13" t="s">
        <v>84</v>
      </c>
      <c r="AW134" s="13" t="s">
        <v>32</v>
      </c>
      <c r="AX134" s="13" t="s">
        <v>76</v>
      </c>
      <c r="AY134" s="245" t="s">
        <v>137</v>
      </c>
    </row>
    <row r="135" s="13" customFormat="1">
      <c r="A135" s="13"/>
      <c r="B135" s="235"/>
      <c r="C135" s="236"/>
      <c r="D135" s="237" t="s">
        <v>148</v>
      </c>
      <c r="E135" s="238" t="s">
        <v>1</v>
      </c>
      <c r="F135" s="239" t="s">
        <v>857</v>
      </c>
      <c r="G135" s="236"/>
      <c r="H135" s="238" t="s">
        <v>1</v>
      </c>
      <c r="I135" s="240"/>
      <c r="J135" s="236"/>
      <c r="K135" s="236"/>
      <c r="L135" s="241"/>
      <c r="M135" s="242"/>
      <c r="N135" s="243"/>
      <c r="O135" s="243"/>
      <c r="P135" s="243"/>
      <c r="Q135" s="243"/>
      <c r="R135" s="243"/>
      <c r="S135" s="243"/>
      <c r="T135" s="24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5" t="s">
        <v>148</v>
      </c>
      <c r="AU135" s="245" t="s">
        <v>86</v>
      </c>
      <c r="AV135" s="13" t="s">
        <v>84</v>
      </c>
      <c r="AW135" s="13" t="s">
        <v>32</v>
      </c>
      <c r="AX135" s="13" t="s">
        <v>76</v>
      </c>
      <c r="AY135" s="245" t="s">
        <v>137</v>
      </c>
    </row>
    <row r="136" s="14" customFormat="1">
      <c r="A136" s="14"/>
      <c r="B136" s="246"/>
      <c r="C136" s="247"/>
      <c r="D136" s="237" t="s">
        <v>148</v>
      </c>
      <c r="E136" s="248" t="s">
        <v>1</v>
      </c>
      <c r="F136" s="249" t="s">
        <v>858</v>
      </c>
      <c r="G136" s="247"/>
      <c r="H136" s="250">
        <v>6.4000000000000004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148</v>
      </c>
      <c r="AU136" s="256" t="s">
        <v>86</v>
      </c>
      <c r="AV136" s="14" t="s">
        <v>86</v>
      </c>
      <c r="AW136" s="14" t="s">
        <v>32</v>
      </c>
      <c r="AX136" s="14" t="s">
        <v>76</v>
      </c>
      <c r="AY136" s="256" t="s">
        <v>137</v>
      </c>
    </row>
    <row r="137" s="2" customFormat="1" ht="33" customHeight="1">
      <c r="A137" s="37"/>
      <c r="B137" s="38"/>
      <c r="C137" s="217" t="s">
        <v>161</v>
      </c>
      <c r="D137" s="217" t="s">
        <v>139</v>
      </c>
      <c r="E137" s="218" t="s">
        <v>863</v>
      </c>
      <c r="F137" s="219" t="s">
        <v>864</v>
      </c>
      <c r="G137" s="220" t="s">
        <v>154</v>
      </c>
      <c r="H137" s="221">
        <v>27.539999999999999</v>
      </c>
      <c r="I137" s="222"/>
      <c r="J137" s="223">
        <f>ROUND(I137*H137,2)</f>
        <v>0</v>
      </c>
      <c r="K137" s="219" t="s">
        <v>143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144</v>
      </c>
      <c r="AT137" s="228" t="s">
        <v>139</v>
      </c>
      <c r="AU137" s="228" t="s">
        <v>86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144</v>
      </c>
      <c r="BM137" s="228" t="s">
        <v>865</v>
      </c>
    </row>
    <row r="138" s="2" customFormat="1">
      <c r="A138" s="37"/>
      <c r="B138" s="38"/>
      <c r="C138" s="39"/>
      <c r="D138" s="230" t="s">
        <v>146</v>
      </c>
      <c r="E138" s="39"/>
      <c r="F138" s="231" t="s">
        <v>866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146</v>
      </c>
      <c r="AU138" s="16" t="s">
        <v>86</v>
      </c>
    </row>
    <row r="139" s="13" customFormat="1">
      <c r="A139" s="13"/>
      <c r="B139" s="235"/>
      <c r="C139" s="236"/>
      <c r="D139" s="237" t="s">
        <v>148</v>
      </c>
      <c r="E139" s="238" t="s">
        <v>1</v>
      </c>
      <c r="F139" s="239" t="s">
        <v>149</v>
      </c>
      <c r="G139" s="236"/>
      <c r="H139" s="238" t="s">
        <v>1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148</v>
      </c>
      <c r="AU139" s="245" t="s">
        <v>86</v>
      </c>
      <c r="AV139" s="13" t="s">
        <v>84</v>
      </c>
      <c r="AW139" s="13" t="s">
        <v>32</v>
      </c>
      <c r="AX139" s="13" t="s">
        <v>76</v>
      </c>
      <c r="AY139" s="245" t="s">
        <v>137</v>
      </c>
    </row>
    <row r="140" s="13" customFormat="1">
      <c r="A140" s="13"/>
      <c r="B140" s="235"/>
      <c r="C140" s="236"/>
      <c r="D140" s="237" t="s">
        <v>148</v>
      </c>
      <c r="E140" s="238" t="s">
        <v>1</v>
      </c>
      <c r="F140" s="239" t="s">
        <v>856</v>
      </c>
      <c r="G140" s="236"/>
      <c r="H140" s="238" t="s">
        <v>1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148</v>
      </c>
      <c r="AU140" s="245" t="s">
        <v>86</v>
      </c>
      <c r="AV140" s="13" t="s">
        <v>84</v>
      </c>
      <c r="AW140" s="13" t="s">
        <v>32</v>
      </c>
      <c r="AX140" s="13" t="s">
        <v>76</v>
      </c>
      <c r="AY140" s="245" t="s">
        <v>137</v>
      </c>
    </row>
    <row r="141" s="13" customFormat="1">
      <c r="A141" s="13"/>
      <c r="B141" s="235"/>
      <c r="C141" s="236"/>
      <c r="D141" s="237" t="s">
        <v>148</v>
      </c>
      <c r="E141" s="238" t="s">
        <v>1</v>
      </c>
      <c r="F141" s="239" t="s">
        <v>150</v>
      </c>
      <c r="G141" s="236"/>
      <c r="H141" s="238" t="s">
        <v>1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148</v>
      </c>
      <c r="AU141" s="245" t="s">
        <v>86</v>
      </c>
      <c r="AV141" s="13" t="s">
        <v>84</v>
      </c>
      <c r="AW141" s="13" t="s">
        <v>32</v>
      </c>
      <c r="AX141" s="13" t="s">
        <v>76</v>
      </c>
      <c r="AY141" s="245" t="s">
        <v>137</v>
      </c>
    </row>
    <row r="142" s="13" customFormat="1">
      <c r="A142" s="13"/>
      <c r="B142" s="235"/>
      <c r="C142" s="236"/>
      <c r="D142" s="237" t="s">
        <v>148</v>
      </c>
      <c r="E142" s="238" t="s">
        <v>1</v>
      </c>
      <c r="F142" s="239" t="s">
        <v>88</v>
      </c>
      <c r="G142" s="236"/>
      <c r="H142" s="238" t="s">
        <v>1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148</v>
      </c>
      <c r="AU142" s="245" t="s">
        <v>86</v>
      </c>
      <c r="AV142" s="13" t="s">
        <v>84</v>
      </c>
      <c r="AW142" s="13" t="s">
        <v>32</v>
      </c>
      <c r="AX142" s="13" t="s">
        <v>76</v>
      </c>
      <c r="AY142" s="245" t="s">
        <v>137</v>
      </c>
    </row>
    <row r="143" s="14" customFormat="1">
      <c r="A143" s="14"/>
      <c r="B143" s="246"/>
      <c r="C143" s="247"/>
      <c r="D143" s="237" t="s">
        <v>148</v>
      </c>
      <c r="E143" s="248" t="s">
        <v>1</v>
      </c>
      <c r="F143" s="249" t="s">
        <v>867</v>
      </c>
      <c r="G143" s="247"/>
      <c r="H143" s="250">
        <v>27.539999999999999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148</v>
      </c>
      <c r="AU143" s="256" t="s">
        <v>86</v>
      </c>
      <c r="AV143" s="14" t="s">
        <v>86</v>
      </c>
      <c r="AW143" s="14" t="s">
        <v>32</v>
      </c>
      <c r="AX143" s="14" t="s">
        <v>76</v>
      </c>
      <c r="AY143" s="256" t="s">
        <v>137</v>
      </c>
    </row>
    <row r="144" s="2" customFormat="1" ht="33" customHeight="1">
      <c r="A144" s="37"/>
      <c r="B144" s="38"/>
      <c r="C144" s="217" t="s">
        <v>144</v>
      </c>
      <c r="D144" s="217" t="s">
        <v>139</v>
      </c>
      <c r="E144" s="218" t="s">
        <v>868</v>
      </c>
      <c r="F144" s="219" t="s">
        <v>869</v>
      </c>
      <c r="G144" s="220" t="s">
        <v>154</v>
      </c>
      <c r="H144" s="221">
        <v>27.539999999999999</v>
      </c>
      <c r="I144" s="222"/>
      <c r="J144" s="223">
        <f>ROUND(I144*H144,2)</f>
        <v>0</v>
      </c>
      <c r="K144" s="219" t="s">
        <v>143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144</v>
      </c>
      <c r="AT144" s="228" t="s">
        <v>139</v>
      </c>
      <c r="AU144" s="228" t="s">
        <v>86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144</v>
      </c>
      <c r="BM144" s="228" t="s">
        <v>870</v>
      </c>
    </row>
    <row r="145" s="2" customFormat="1">
      <c r="A145" s="37"/>
      <c r="B145" s="38"/>
      <c r="C145" s="39"/>
      <c r="D145" s="230" t="s">
        <v>146</v>
      </c>
      <c r="E145" s="39"/>
      <c r="F145" s="231" t="s">
        <v>871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146</v>
      </c>
      <c r="AU145" s="16" t="s">
        <v>86</v>
      </c>
    </row>
    <row r="146" s="13" customFormat="1">
      <c r="A146" s="13"/>
      <c r="B146" s="235"/>
      <c r="C146" s="236"/>
      <c r="D146" s="237" t="s">
        <v>148</v>
      </c>
      <c r="E146" s="238" t="s">
        <v>1</v>
      </c>
      <c r="F146" s="239" t="s">
        <v>149</v>
      </c>
      <c r="G146" s="236"/>
      <c r="H146" s="238" t="s">
        <v>1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148</v>
      </c>
      <c r="AU146" s="245" t="s">
        <v>86</v>
      </c>
      <c r="AV146" s="13" t="s">
        <v>84</v>
      </c>
      <c r="AW146" s="13" t="s">
        <v>32</v>
      </c>
      <c r="AX146" s="13" t="s">
        <v>76</v>
      </c>
      <c r="AY146" s="245" t="s">
        <v>137</v>
      </c>
    </row>
    <row r="147" s="13" customFormat="1">
      <c r="A147" s="13"/>
      <c r="B147" s="235"/>
      <c r="C147" s="236"/>
      <c r="D147" s="237" t="s">
        <v>148</v>
      </c>
      <c r="E147" s="238" t="s">
        <v>1</v>
      </c>
      <c r="F147" s="239" t="s">
        <v>856</v>
      </c>
      <c r="G147" s="236"/>
      <c r="H147" s="238" t="s">
        <v>1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148</v>
      </c>
      <c r="AU147" s="245" t="s">
        <v>86</v>
      </c>
      <c r="AV147" s="13" t="s">
        <v>84</v>
      </c>
      <c r="AW147" s="13" t="s">
        <v>32</v>
      </c>
      <c r="AX147" s="13" t="s">
        <v>76</v>
      </c>
      <c r="AY147" s="245" t="s">
        <v>137</v>
      </c>
    </row>
    <row r="148" s="13" customFormat="1">
      <c r="A148" s="13"/>
      <c r="B148" s="235"/>
      <c r="C148" s="236"/>
      <c r="D148" s="237" t="s">
        <v>148</v>
      </c>
      <c r="E148" s="238" t="s">
        <v>1</v>
      </c>
      <c r="F148" s="239" t="s">
        <v>150</v>
      </c>
      <c r="G148" s="236"/>
      <c r="H148" s="238" t="s">
        <v>1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148</v>
      </c>
      <c r="AU148" s="245" t="s">
        <v>86</v>
      </c>
      <c r="AV148" s="13" t="s">
        <v>84</v>
      </c>
      <c r="AW148" s="13" t="s">
        <v>32</v>
      </c>
      <c r="AX148" s="13" t="s">
        <v>76</v>
      </c>
      <c r="AY148" s="245" t="s">
        <v>137</v>
      </c>
    </row>
    <row r="149" s="13" customFormat="1">
      <c r="A149" s="13"/>
      <c r="B149" s="235"/>
      <c r="C149" s="236"/>
      <c r="D149" s="237" t="s">
        <v>148</v>
      </c>
      <c r="E149" s="238" t="s">
        <v>1</v>
      </c>
      <c r="F149" s="239" t="s">
        <v>88</v>
      </c>
      <c r="G149" s="236"/>
      <c r="H149" s="238" t="s">
        <v>1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148</v>
      </c>
      <c r="AU149" s="245" t="s">
        <v>86</v>
      </c>
      <c r="AV149" s="13" t="s">
        <v>84</v>
      </c>
      <c r="AW149" s="13" t="s">
        <v>32</v>
      </c>
      <c r="AX149" s="13" t="s">
        <v>76</v>
      </c>
      <c r="AY149" s="245" t="s">
        <v>137</v>
      </c>
    </row>
    <row r="150" s="14" customFormat="1">
      <c r="A150" s="14"/>
      <c r="B150" s="246"/>
      <c r="C150" s="247"/>
      <c r="D150" s="237" t="s">
        <v>148</v>
      </c>
      <c r="E150" s="248" t="s">
        <v>1</v>
      </c>
      <c r="F150" s="249" t="s">
        <v>867</v>
      </c>
      <c r="G150" s="247"/>
      <c r="H150" s="250">
        <v>27.539999999999999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148</v>
      </c>
      <c r="AU150" s="256" t="s">
        <v>86</v>
      </c>
      <c r="AV150" s="14" t="s">
        <v>86</v>
      </c>
      <c r="AW150" s="14" t="s">
        <v>32</v>
      </c>
      <c r="AX150" s="14" t="s">
        <v>76</v>
      </c>
      <c r="AY150" s="256" t="s">
        <v>137</v>
      </c>
    </row>
    <row r="151" s="2" customFormat="1" ht="21.75" customHeight="1">
      <c r="A151" s="37"/>
      <c r="B151" s="38"/>
      <c r="C151" s="217" t="s">
        <v>180</v>
      </c>
      <c r="D151" s="217" t="s">
        <v>139</v>
      </c>
      <c r="E151" s="218" t="s">
        <v>872</v>
      </c>
      <c r="F151" s="219" t="s">
        <v>873</v>
      </c>
      <c r="G151" s="220" t="s">
        <v>142</v>
      </c>
      <c r="H151" s="221">
        <v>110.16</v>
      </c>
      <c r="I151" s="222"/>
      <c r="J151" s="223">
        <f>ROUND(I151*H151,2)</f>
        <v>0</v>
      </c>
      <c r="K151" s="219" t="s">
        <v>143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0.00084000000000000003</v>
      </c>
      <c r="R151" s="226">
        <f>Q151*H151</f>
        <v>0.092534400000000003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144</v>
      </c>
      <c r="AT151" s="228" t="s">
        <v>139</v>
      </c>
      <c r="AU151" s="228" t="s">
        <v>86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144</v>
      </c>
      <c r="BM151" s="228" t="s">
        <v>874</v>
      </c>
    </row>
    <row r="152" s="2" customFormat="1">
      <c r="A152" s="37"/>
      <c r="B152" s="38"/>
      <c r="C152" s="39"/>
      <c r="D152" s="230" t="s">
        <v>146</v>
      </c>
      <c r="E152" s="39"/>
      <c r="F152" s="231" t="s">
        <v>875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146</v>
      </c>
      <c r="AU152" s="16" t="s">
        <v>86</v>
      </c>
    </row>
    <row r="153" s="13" customFormat="1">
      <c r="A153" s="13"/>
      <c r="B153" s="235"/>
      <c r="C153" s="236"/>
      <c r="D153" s="237" t="s">
        <v>148</v>
      </c>
      <c r="E153" s="238" t="s">
        <v>1</v>
      </c>
      <c r="F153" s="239" t="s">
        <v>149</v>
      </c>
      <c r="G153" s="236"/>
      <c r="H153" s="238" t="s">
        <v>1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148</v>
      </c>
      <c r="AU153" s="245" t="s">
        <v>86</v>
      </c>
      <c r="AV153" s="13" t="s">
        <v>84</v>
      </c>
      <c r="AW153" s="13" t="s">
        <v>32</v>
      </c>
      <c r="AX153" s="13" t="s">
        <v>76</v>
      </c>
      <c r="AY153" s="245" t="s">
        <v>137</v>
      </c>
    </row>
    <row r="154" s="13" customFormat="1">
      <c r="A154" s="13"/>
      <c r="B154" s="235"/>
      <c r="C154" s="236"/>
      <c r="D154" s="237" t="s">
        <v>148</v>
      </c>
      <c r="E154" s="238" t="s">
        <v>1</v>
      </c>
      <c r="F154" s="239" t="s">
        <v>150</v>
      </c>
      <c r="G154" s="236"/>
      <c r="H154" s="238" t="s">
        <v>1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148</v>
      </c>
      <c r="AU154" s="245" t="s">
        <v>86</v>
      </c>
      <c r="AV154" s="13" t="s">
        <v>84</v>
      </c>
      <c r="AW154" s="13" t="s">
        <v>32</v>
      </c>
      <c r="AX154" s="13" t="s">
        <v>76</v>
      </c>
      <c r="AY154" s="245" t="s">
        <v>137</v>
      </c>
    </row>
    <row r="155" s="13" customFormat="1">
      <c r="A155" s="13"/>
      <c r="B155" s="235"/>
      <c r="C155" s="236"/>
      <c r="D155" s="237" t="s">
        <v>148</v>
      </c>
      <c r="E155" s="238" t="s">
        <v>1</v>
      </c>
      <c r="F155" s="239" t="s">
        <v>876</v>
      </c>
      <c r="G155" s="236"/>
      <c r="H155" s="238" t="s">
        <v>1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148</v>
      </c>
      <c r="AU155" s="245" t="s">
        <v>86</v>
      </c>
      <c r="AV155" s="13" t="s">
        <v>84</v>
      </c>
      <c r="AW155" s="13" t="s">
        <v>32</v>
      </c>
      <c r="AX155" s="13" t="s">
        <v>76</v>
      </c>
      <c r="AY155" s="245" t="s">
        <v>137</v>
      </c>
    </row>
    <row r="156" s="14" customFormat="1">
      <c r="A156" s="14"/>
      <c r="B156" s="246"/>
      <c r="C156" s="247"/>
      <c r="D156" s="237" t="s">
        <v>148</v>
      </c>
      <c r="E156" s="248" t="s">
        <v>1</v>
      </c>
      <c r="F156" s="249" t="s">
        <v>877</v>
      </c>
      <c r="G156" s="247"/>
      <c r="H156" s="250">
        <v>110.16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148</v>
      </c>
      <c r="AU156" s="256" t="s">
        <v>86</v>
      </c>
      <c r="AV156" s="14" t="s">
        <v>86</v>
      </c>
      <c r="AW156" s="14" t="s">
        <v>32</v>
      </c>
      <c r="AX156" s="14" t="s">
        <v>76</v>
      </c>
      <c r="AY156" s="256" t="s">
        <v>137</v>
      </c>
    </row>
    <row r="157" s="2" customFormat="1" ht="24.15" customHeight="1">
      <c r="A157" s="37"/>
      <c r="B157" s="38"/>
      <c r="C157" s="217" t="s">
        <v>192</v>
      </c>
      <c r="D157" s="217" t="s">
        <v>139</v>
      </c>
      <c r="E157" s="218" t="s">
        <v>878</v>
      </c>
      <c r="F157" s="219" t="s">
        <v>879</v>
      </c>
      <c r="G157" s="220" t="s">
        <v>142</v>
      </c>
      <c r="H157" s="221">
        <v>110.16</v>
      </c>
      <c r="I157" s="222"/>
      <c r="J157" s="223">
        <f>ROUND(I157*H157,2)</f>
        <v>0</v>
      </c>
      <c r="K157" s="219" t="s">
        <v>143</v>
      </c>
      <c r="L157" s="43"/>
      <c r="M157" s="224" t="s">
        <v>1</v>
      </c>
      <c r="N157" s="225" t="s">
        <v>41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144</v>
      </c>
      <c r="AT157" s="228" t="s">
        <v>139</v>
      </c>
      <c r="AU157" s="228" t="s">
        <v>86</v>
      </c>
      <c r="AY157" s="16" t="s">
        <v>137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84</v>
      </c>
      <c r="BK157" s="229">
        <f>ROUND(I157*H157,2)</f>
        <v>0</v>
      </c>
      <c r="BL157" s="16" t="s">
        <v>144</v>
      </c>
      <c r="BM157" s="228" t="s">
        <v>880</v>
      </c>
    </row>
    <row r="158" s="2" customFormat="1">
      <c r="A158" s="37"/>
      <c r="B158" s="38"/>
      <c r="C158" s="39"/>
      <c r="D158" s="230" t="s">
        <v>146</v>
      </c>
      <c r="E158" s="39"/>
      <c r="F158" s="231" t="s">
        <v>881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146</v>
      </c>
      <c r="AU158" s="16" t="s">
        <v>86</v>
      </c>
    </row>
    <row r="159" s="2" customFormat="1" ht="21.75" customHeight="1">
      <c r="A159" s="37"/>
      <c r="B159" s="38"/>
      <c r="C159" s="217" t="s">
        <v>199</v>
      </c>
      <c r="D159" s="217" t="s">
        <v>139</v>
      </c>
      <c r="E159" s="218" t="s">
        <v>882</v>
      </c>
      <c r="F159" s="219" t="s">
        <v>883</v>
      </c>
      <c r="G159" s="220" t="s">
        <v>142</v>
      </c>
      <c r="H159" s="221">
        <v>25.600000000000001</v>
      </c>
      <c r="I159" s="222"/>
      <c r="J159" s="223">
        <f>ROUND(I159*H159,2)</f>
        <v>0</v>
      </c>
      <c r="K159" s="219" t="s">
        <v>143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0.00069999999999999999</v>
      </c>
      <c r="R159" s="226">
        <f>Q159*H159</f>
        <v>0.017920000000000002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144</v>
      </c>
      <c r="AT159" s="228" t="s">
        <v>139</v>
      </c>
      <c r="AU159" s="228" t="s">
        <v>86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144</v>
      </c>
      <c r="BM159" s="228" t="s">
        <v>884</v>
      </c>
    </row>
    <row r="160" s="2" customFormat="1">
      <c r="A160" s="37"/>
      <c r="B160" s="38"/>
      <c r="C160" s="39"/>
      <c r="D160" s="230" t="s">
        <v>146</v>
      </c>
      <c r="E160" s="39"/>
      <c r="F160" s="231" t="s">
        <v>885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146</v>
      </c>
      <c r="AU160" s="16" t="s">
        <v>86</v>
      </c>
    </row>
    <row r="161" s="13" customFormat="1">
      <c r="A161" s="13"/>
      <c r="B161" s="235"/>
      <c r="C161" s="236"/>
      <c r="D161" s="237" t="s">
        <v>148</v>
      </c>
      <c r="E161" s="238" t="s">
        <v>1</v>
      </c>
      <c r="F161" s="239" t="s">
        <v>149</v>
      </c>
      <c r="G161" s="236"/>
      <c r="H161" s="238" t="s">
        <v>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148</v>
      </c>
      <c r="AU161" s="245" t="s">
        <v>86</v>
      </c>
      <c r="AV161" s="13" t="s">
        <v>84</v>
      </c>
      <c r="AW161" s="13" t="s">
        <v>32</v>
      </c>
      <c r="AX161" s="13" t="s">
        <v>76</v>
      </c>
      <c r="AY161" s="245" t="s">
        <v>137</v>
      </c>
    </row>
    <row r="162" s="13" customFormat="1">
      <c r="A162" s="13"/>
      <c r="B162" s="235"/>
      <c r="C162" s="236"/>
      <c r="D162" s="237" t="s">
        <v>148</v>
      </c>
      <c r="E162" s="238" t="s">
        <v>1</v>
      </c>
      <c r="F162" s="239" t="s">
        <v>150</v>
      </c>
      <c r="G162" s="236"/>
      <c r="H162" s="238" t="s">
        <v>1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148</v>
      </c>
      <c r="AU162" s="245" t="s">
        <v>86</v>
      </c>
      <c r="AV162" s="13" t="s">
        <v>84</v>
      </c>
      <c r="AW162" s="13" t="s">
        <v>32</v>
      </c>
      <c r="AX162" s="13" t="s">
        <v>76</v>
      </c>
      <c r="AY162" s="245" t="s">
        <v>137</v>
      </c>
    </row>
    <row r="163" s="14" customFormat="1">
      <c r="A163" s="14"/>
      <c r="B163" s="246"/>
      <c r="C163" s="247"/>
      <c r="D163" s="237" t="s">
        <v>148</v>
      </c>
      <c r="E163" s="248" t="s">
        <v>1</v>
      </c>
      <c r="F163" s="249" t="s">
        <v>886</v>
      </c>
      <c r="G163" s="247"/>
      <c r="H163" s="250">
        <v>25.600000000000001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148</v>
      </c>
      <c r="AU163" s="256" t="s">
        <v>86</v>
      </c>
      <c r="AV163" s="14" t="s">
        <v>86</v>
      </c>
      <c r="AW163" s="14" t="s">
        <v>32</v>
      </c>
      <c r="AX163" s="14" t="s">
        <v>76</v>
      </c>
      <c r="AY163" s="256" t="s">
        <v>137</v>
      </c>
    </row>
    <row r="164" s="2" customFormat="1" ht="16.5" customHeight="1">
      <c r="A164" s="37"/>
      <c r="B164" s="38"/>
      <c r="C164" s="217" t="s">
        <v>206</v>
      </c>
      <c r="D164" s="217" t="s">
        <v>139</v>
      </c>
      <c r="E164" s="218" t="s">
        <v>887</v>
      </c>
      <c r="F164" s="219" t="s">
        <v>888</v>
      </c>
      <c r="G164" s="220" t="s">
        <v>142</v>
      </c>
      <c r="H164" s="221">
        <v>25.600000000000001</v>
      </c>
      <c r="I164" s="222"/>
      <c r="J164" s="223">
        <f>ROUND(I164*H164,2)</f>
        <v>0</v>
      </c>
      <c r="K164" s="219" t="s">
        <v>143</v>
      </c>
      <c r="L164" s="43"/>
      <c r="M164" s="224" t="s">
        <v>1</v>
      </c>
      <c r="N164" s="225" t="s">
        <v>41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144</v>
      </c>
      <c r="AT164" s="228" t="s">
        <v>139</v>
      </c>
      <c r="AU164" s="228" t="s">
        <v>86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144</v>
      </c>
      <c r="BM164" s="228" t="s">
        <v>889</v>
      </c>
    </row>
    <row r="165" s="2" customFormat="1">
      <c r="A165" s="37"/>
      <c r="B165" s="38"/>
      <c r="C165" s="39"/>
      <c r="D165" s="230" t="s">
        <v>146</v>
      </c>
      <c r="E165" s="39"/>
      <c r="F165" s="231" t="s">
        <v>890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146</v>
      </c>
      <c r="AU165" s="16" t="s">
        <v>86</v>
      </c>
    </row>
    <row r="166" s="2" customFormat="1" ht="37.8" customHeight="1">
      <c r="A166" s="37"/>
      <c r="B166" s="38"/>
      <c r="C166" s="217" t="s">
        <v>214</v>
      </c>
      <c r="D166" s="217" t="s">
        <v>139</v>
      </c>
      <c r="E166" s="218" t="s">
        <v>181</v>
      </c>
      <c r="F166" s="219" t="s">
        <v>182</v>
      </c>
      <c r="G166" s="220" t="s">
        <v>154</v>
      </c>
      <c r="H166" s="221">
        <v>39.279000000000003</v>
      </c>
      <c r="I166" s="222"/>
      <c r="J166" s="223">
        <f>ROUND(I166*H166,2)</f>
        <v>0</v>
      </c>
      <c r="K166" s="219" t="s">
        <v>143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144</v>
      </c>
      <c r="AT166" s="228" t="s">
        <v>139</v>
      </c>
      <c r="AU166" s="228" t="s">
        <v>86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144</v>
      </c>
      <c r="BM166" s="228" t="s">
        <v>891</v>
      </c>
    </row>
    <row r="167" s="2" customFormat="1">
      <c r="A167" s="37"/>
      <c r="B167" s="38"/>
      <c r="C167" s="39"/>
      <c r="D167" s="230" t="s">
        <v>146</v>
      </c>
      <c r="E167" s="39"/>
      <c r="F167" s="231" t="s">
        <v>184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146</v>
      </c>
      <c r="AU167" s="16" t="s">
        <v>86</v>
      </c>
    </row>
    <row r="168" s="2" customFormat="1">
      <c r="A168" s="37"/>
      <c r="B168" s="38"/>
      <c r="C168" s="39"/>
      <c r="D168" s="237" t="s">
        <v>219</v>
      </c>
      <c r="E168" s="39"/>
      <c r="F168" s="267" t="s">
        <v>892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219</v>
      </c>
      <c r="AU168" s="16" t="s">
        <v>86</v>
      </c>
    </row>
    <row r="169" s="13" customFormat="1">
      <c r="A169" s="13"/>
      <c r="B169" s="235"/>
      <c r="C169" s="236"/>
      <c r="D169" s="237" t="s">
        <v>148</v>
      </c>
      <c r="E169" s="238" t="s">
        <v>1</v>
      </c>
      <c r="F169" s="239" t="s">
        <v>893</v>
      </c>
      <c r="G169" s="236"/>
      <c r="H169" s="238" t="s">
        <v>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148</v>
      </c>
      <c r="AU169" s="245" t="s">
        <v>86</v>
      </c>
      <c r="AV169" s="13" t="s">
        <v>84</v>
      </c>
      <c r="AW169" s="13" t="s">
        <v>32</v>
      </c>
      <c r="AX169" s="13" t="s">
        <v>76</v>
      </c>
      <c r="AY169" s="245" t="s">
        <v>137</v>
      </c>
    </row>
    <row r="170" s="14" customFormat="1">
      <c r="A170" s="14"/>
      <c r="B170" s="246"/>
      <c r="C170" s="247"/>
      <c r="D170" s="237" t="s">
        <v>148</v>
      </c>
      <c r="E170" s="248" t="s">
        <v>1</v>
      </c>
      <c r="F170" s="249" t="s">
        <v>894</v>
      </c>
      <c r="G170" s="247"/>
      <c r="H170" s="250">
        <v>33.939999999999998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148</v>
      </c>
      <c r="AU170" s="256" t="s">
        <v>86</v>
      </c>
      <c r="AV170" s="14" t="s">
        <v>86</v>
      </c>
      <c r="AW170" s="14" t="s">
        <v>32</v>
      </c>
      <c r="AX170" s="14" t="s">
        <v>76</v>
      </c>
      <c r="AY170" s="256" t="s">
        <v>137</v>
      </c>
    </row>
    <row r="171" s="13" customFormat="1">
      <c r="A171" s="13"/>
      <c r="B171" s="235"/>
      <c r="C171" s="236"/>
      <c r="D171" s="237" t="s">
        <v>148</v>
      </c>
      <c r="E171" s="238" t="s">
        <v>1</v>
      </c>
      <c r="F171" s="239" t="s">
        <v>150</v>
      </c>
      <c r="G171" s="236"/>
      <c r="H171" s="238" t="s">
        <v>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148</v>
      </c>
      <c r="AU171" s="245" t="s">
        <v>86</v>
      </c>
      <c r="AV171" s="13" t="s">
        <v>84</v>
      </c>
      <c r="AW171" s="13" t="s">
        <v>32</v>
      </c>
      <c r="AX171" s="13" t="s">
        <v>76</v>
      </c>
      <c r="AY171" s="245" t="s">
        <v>137</v>
      </c>
    </row>
    <row r="172" s="13" customFormat="1">
      <c r="A172" s="13"/>
      <c r="B172" s="235"/>
      <c r="C172" s="236"/>
      <c r="D172" s="237" t="s">
        <v>148</v>
      </c>
      <c r="E172" s="238" t="s">
        <v>1</v>
      </c>
      <c r="F172" s="239" t="s">
        <v>895</v>
      </c>
      <c r="G172" s="236"/>
      <c r="H172" s="238" t="s">
        <v>1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148</v>
      </c>
      <c r="AU172" s="245" t="s">
        <v>86</v>
      </c>
      <c r="AV172" s="13" t="s">
        <v>84</v>
      </c>
      <c r="AW172" s="13" t="s">
        <v>32</v>
      </c>
      <c r="AX172" s="13" t="s">
        <v>76</v>
      </c>
      <c r="AY172" s="245" t="s">
        <v>137</v>
      </c>
    </row>
    <row r="173" s="14" customFormat="1">
      <c r="A173" s="14"/>
      <c r="B173" s="246"/>
      <c r="C173" s="247"/>
      <c r="D173" s="237" t="s">
        <v>148</v>
      </c>
      <c r="E173" s="248" t="s">
        <v>1</v>
      </c>
      <c r="F173" s="249" t="s">
        <v>896</v>
      </c>
      <c r="G173" s="247"/>
      <c r="H173" s="250">
        <v>5.3390000000000004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148</v>
      </c>
      <c r="AU173" s="256" t="s">
        <v>86</v>
      </c>
      <c r="AV173" s="14" t="s">
        <v>86</v>
      </c>
      <c r="AW173" s="14" t="s">
        <v>32</v>
      </c>
      <c r="AX173" s="14" t="s">
        <v>76</v>
      </c>
      <c r="AY173" s="256" t="s">
        <v>137</v>
      </c>
    </row>
    <row r="174" s="2" customFormat="1" ht="37.8" customHeight="1">
      <c r="A174" s="37"/>
      <c r="B174" s="38"/>
      <c r="C174" s="217" t="s">
        <v>230</v>
      </c>
      <c r="D174" s="217" t="s">
        <v>139</v>
      </c>
      <c r="E174" s="218" t="s">
        <v>897</v>
      </c>
      <c r="F174" s="219" t="s">
        <v>898</v>
      </c>
      <c r="G174" s="220" t="s">
        <v>154</v>
      </c>
      <c r="H174" s="221">
        <v>39.279000000000003</v>
      </c>
      <c r="I174" s="222"/>
      <c r="J174" s="223">
        <f>ROUND(I174*H174,2)</f>
        <v>0</v>
      </c>
      <c r="K174" s="219" t="s">
        <v>143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144</v>
      </c>
      <c r="AT174" s="228" t="s">
        <v>139</v>
      </c>
      <c r="AU174" s="228" t="s">
        <v>86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144</v>
      </c>
      <c r="BM174" s="228" t="s">
        <v>899</v>
      </c>
    </row>
    <row r="175" s="2" customFormat="1">
      <c r="A175" s="37"/>
      <c r="B175" s="38"/>
      <c r="C175" s="39"/>
      <c r="D175" s="230" t="s">
        <v>146</v>
      </c>
      <c r="E175" s="39"/>
      <c r="F175" s="231" t="s">
        <v>900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146</v>
      </c>
      <c r="AU175" s="16" t="s">
        <v>86</v>
      </c>
    </row>
    <row r="176" s="2" customFormat="1">
      <c r="A176" s="37"/>
      <c r="B176" s="38"/>
      <c r="C176" s="39"/>
      <c r="D176" s="237" t="s">
        <v>219</v>
      </c>
      <c r="E176" s="39"/>
      <c r="F176" s="267" t="s">
        <v>892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219</v>
      </c>
      <c r="AU176" s="16" t="s">
        <v>86</v>
      </c>
    </row>
    <row r="177" s="13" customFormat="1">
      <c r="A177" s="13"/>
      <c r="B177" s="235"/>
      <c r="C177" s="236"/>
      <c r="D177" s="237" t="s">
        <v>148</v>
      </c>
      <c r="E177" s="238" t="s">
        <v>1</v>
      </c>
      <c r="F177" s="239" t="s">
        <v>893</v>
      </c>
      <c r="G177" s="236"/>
      <c r="H177" s="238" t="s">
        <v>1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148</v>
      </c>
      <c r="AU177" s="245" t="s">
        <v>86</v>
      </c>
      <c r="AV177" s="13" t="s">
        <v>84</v>
      </c>
      <c r="AW177" s="13" t="s">
        <v>32</v>
      </c>
      <c r="AX177" s="13" t="s">
        <v>76</v>
      </c>
      <c r="AY177" s="245" t="s">
        <v>137</v>
      </c>
    </row>
    <row r="178" s="14" customFormat="1">
      <c r="A178" s="14"/>
      <c r="B178" s="246"/>
      <c r="C178" s="247"/>
      <c r="D178" s="237" t="s">
        <v>148</v>
      </c>
      <c r="E178" s="248" t="s">
        <v>1</v>
      </c>
      <c r="F178" s="249" t="s">
        <v>894</v>
      </c>
      <c r="G178" s="247"/>
      <c r="H178" s="250">
        <v>33.939999999999998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148</v>
      </c>
      <c r="AU178" s="256" t="s">
        <v>86</v>
      </c>
      <c r="AV178" s="14" t="s">
        <v>86</v>
      </c>
      <c r="AW178" s="14" t="s">
        <v>32</v>
      </c>
      <c r="AX178" s="14" t="s">
        <v>76</v>
      </c>
      <c r="AY178" s="256" t="s">
        <v>137</v>
      </c>
    </row>
    <row r="179" s="13" customFormat="1">
      <c r="A179" s="13"/>
      <c r="B179" s="235"/>
      <c r="C179" s="236"/>
      <c r="D179" s="237" t="s">
        <v>148</v>
      </c>
      <c r="E179" s="238" t="s">
        <v>1</v>
      </c>
      <c r="F179" s="239" t="s">
        <v>150</v>
      </c>
      <c r="G179" s="236"/>
      <c r="H179" s="238" t="s">
        <v>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148</v>
      </c>
      <c r="AU179" s="245" t="s">
        <v>86</v>
      </c>
      <c r="AV179" s="13" t="s">
        <v>84</v>
      </c>
      <c r="AW179" s="13" t="s">
        <v>32</v>
      </c>
      <c r="AX179" s="13" t="s">
        <v>76</v>
      </c>
      <c r="AY179" s="245" t="s">
        <v>137</v>
      </c>
    </row>
    <row r="180" s="13" customFormat="1">
      <c r="A180" s="13"/>
      <c r="B180" s="235"/>
      <c r="C180" s="236"/>
      <c r="D180" s="237" t="s">
        <v>148</v>
      </c>
      <c r="E180" s="238" t="s">
        <v>1</v>
      </c>
      <c r="F180" s="239" t="s">
        <v>895</v>
      </c>
      <c r="G180" s="236"/>
      <c r="H180" s="238" t="s">
        <v>1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148</v>
      </c>
      <c r="AU180" s="245" t="s">
        <v>86</v>
      </c>
      <c r="AV180" s="13" t="s">
        <v>84</v>
      </c>
      <c r="AW180" s="13" t="s">
        <v>32</v>
      </c>
      <c r="AX180" s="13" t="s">
        <v>76</v>
      </c>
      <c r="AY180" s="245" t="s">
        <v>137</v>
      </c>
    </row>
    <row r="181" s="14" customFormat="1">
      <c r="A181" s="14"/>
      <c r="B181" s="246"/>
      <c r="C181" s="247"/>
      <c r="D181" s="237" t="s">
        <v>148</v>
      </c>
      <c r="E181" s="248" t="s">
        <v>1</v>
      </c>
      <c r="F181" s="249" t="s">
        <v>896</v>
      </c>
      <c r="G181" s="247"/>
      <c r="H181" s="250">
        <v>5.3390000000000004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148</v>
      </c>
      <c r="AU181" s="256" t="s">
        <v>86</v>
      </c>
      <c r="AV181" s="14" t="s">
        <v>86</v>
      </c>
      <c r="AW181" s="14" t="s">
        <v>32</v>
      </c>
      <c r="AX181" s="14" t="s">
        <v>76</v>
      </c>
      <c r="AY181" s="256" t="s">
        <v>137</v>
      </c>
    </row>
    <row r="182" s="2" customFormat="1" ht="37.8" customHeight="1">
      <c r="A182" s="37"/>
      <c r="B182" s="38"/>
      <c r="C182" s="217" t="s">
        <v>237</v>
      </c>
      <c r="D182" s="217" t="s">
        <v>139</v>
      </c>
      <c r="E182" s="218" t="s">
        <v>901</v>
      </c>
      <c r="F182" s="219" t="s">
        <v>902</v>
      </c>
      <c r="G182" s="220" t="s">
        <v>154</v>
      </c>
      <c r="H182" s="221">
        <v>28.602</v>
      </c>
      <c r="I182" s="222"/>
      <c r="J182" s="223">
        <f>ROUND(I182*H182,2)</f>
        <v>0</v>
      </c>
      <c r="K182" s="219" t="s">
        <v>143</v>
      </c>
      <c r="L182" s="43"/>
      <c r="M182" s="224" t="s">
        <v>1</v>
      </c>
      <c r="N182" s="225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144</v>
      </c>
      <c r="AT182" s="228" t="s">
        <v>139</v>
      </c>
      <c r="AU182" s="228" t="s">
        <v>86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144</v>
      </c>
      <c r="BM182" s="228" t="s">
        <v>903</v>
      </c>
    </row>
    <row r="183" s="2" customFormat="1">
      <c r="A183" s="37"/>
      <c r="B183" s="38"/>
      <c r="C183" s="39"/>
      <c r="D183" s="230" t="s">
        <v>146</v>
      </c>
      <c r="E183" s="39"/>
      <c r="F183" s="231" t="s">
        <v>904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146</v>
      </c>
      <c r="AU183" s="16" t="s">
        <v>86</v>
      </c>
    </row>
    <row r="184" s="2" customFormat="1">
      <c r="A184" s="37"/>
      <c r="B184" s="38"/>
      <c r="C184" s="39"/>
      <c r="D184" s="237" t="s">
        <v>219</v>
      </c>
      <c r="E184" s="39"/>
      <c r="F184" s="267" t="s">
        <v>892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219</v>
      </c>
      <c r="AU184" s="16" t="s">
        <v>86</v>
      </c>
    </row>
    <row r="185" s="13" customFormat="1">
      <c r="A185" s="13"/>
      <c r="B185" s="235"/>
      <c r="C185" s="236"/>
      <c r="D185" s="237" t="s">
        <v>148</v>
      </c>
      <c r="E185" s="238" t="s">
        <v>1</v>
      </c>
      <c r="F185" s="239" t="s">
        <v>905</v>
      </c>
      <c r="G185" s="236"/>
      <c r="H185" s="238" t="s">
        <v>1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148</v>
      </c>
      <c r="AU185" s="245" t="s">
        <v>86</v>
      </c>
      <c r="AV185" s="13" t="s">
        <v>84</v>
      </c>
      <c r="AW185" s="13" t="s">
        <v>32</v>
      </c>
      <c r="AX185" s="13" t="s">
        <v>76</v>
      </c>
      <c r="AY185" s="245" t="s">
        <v>137</v>
      </c>
    </row>
    <row r="186" s="14" customFormat="1">
      <c r="A186" s="14"/>
      <c r="B186" s="246"/>
      <c r="C186" s="247"/>
      <c r="D186" s="237" t="s">
        <v>148</v>
      </c>
      <c r="E186" s="248" t="s">
        <v>1</v>
      </c>
      <c r="F186" s="249" t="s">
        <v>906</v>
      </c>
      <c r="G186" s="247"/>
      <c r="H186" s="250">
        <v>28.602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148</v>
      </c>
      <c r="AU186" s="256" t="s">
        <v>86</v>
      </c>
      <c r="AV186" s="14" t="s">
        <v>86</v>
      </c>
      <c r="AW186" s="14" t="s">
        <v>32</v>
      </c>
      <c r="AX186" s="14" t="s">
        <v>76</v>
      </c>
      <c r="AY186" s="256" t="s">
        <v>137</v>
      </c>
    </row>
    <row r="187" s="2" customFormat="1" ht="37.8" customHeight="1">
      <c r="A187" s="37"/>
      <c r="B187" s="38"/>
      <c r="C187" s="217" t="s">
        <v>243</v>
      </c>
      <c r="D187" s="217" t="s">
        <v>139</v>
      </c>
      <c r="E187" s="218" t="s">
        <v>907</v>
      </c>
      <c r="F187" s="219" t="s">
        <v>908</v>
      </c>
      <c r="G187" s="220" t="s">
        <v>154</v>
      </c>
      <c r="H187" s="221">
        <v>28.602</v>
      </c>
      <c r="I187" s="222"/>
      <c r="J187" s="223">
        <f>ROUND(I187*H187,2)</f>
        <v>0</v>
      </c>
      <c r="K187" s="219" t="s">
        <v>143</v>
      </c>
      <c r="L187" s="43"/>
      <c r="M187" s="224" t="s">
        <v>1</v>
      </c>
      <c r="N187" s="225" t="s">
        <v>41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144</v>
      </c>
      <c r="AT187" s="228" t="s">
        <v>139</v>
      </c>
      <c r="AU187" s="228" t="s">
        <v>86</v>
      </c>
      <c r="AY187" s="16" t="s">
        <v>137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84</v>
      </c>
      <c r="BK187" s="229">
        <f>ROUND(I187*H187,2)</f>
        <v>0</v>
      </c>
      <c r="BL187" s="16" t="s">
        <v>144</v>
      </c>
      <c r="BM187" s="228" t="s">
        <v>909</v>
      </c>
    </row>
    <row r="188" s="2" customFormat="1">
      <c r="A188" s="37"/>
      <c r="B188" s="38"/>
      <c r="C188" s="39"/>
      <c r="D188" s="230" t="s">
        <v>146</v>
      </c>
      <c r="E188" s="39"/>
      <c r="F188" s="231" t="s">
        <v>910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146</v>
      </c>
      <c r="AU188" s="16" t="s">
        <v>86</v>
      </c>
    </row>
    <row r="189" s="2" customFormat="1">
      <c r="A189" s="37"/>
      <c r="B189" s="38"/>
      <c r="C189" s="39"/>
      <c r="D189" s="237" t="s">
        <v>219</v>
      </c>
      <c r="E189" s="39"/>
      <c r="F189" s="267" t="s">
        <v>892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219</v>
      </c>
      <c r="AU189" s="16" t="s">
        <v>86</v>
      </c>
    </row>
    <row r="190" s="13" customFormat="1">
      <c r="A190" s="13"/>
      <c r="B190" s="235"/>
      <c r="C190" s="236"/>
      <c r="D190" s="237" t="s">
        <v>148</v>
      </c>
      <c r="E190" s="238" t="s">
        <v>1</v>
      </c>
      <c r="F190" s="239" t="s">
        <v>905</v>
      </c>
      <c r="G190" s="236"/>
      <c r="H190" s="238" t="s">
        <v>1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148</v>
      </c>
      <c r="AU190" s="245" t="s">
        <v>86</v>
      </c>
      <c r="AV190" s="13" t="s">
        <v>84</v>
      </c>
      <c r="AW190" s="13" t="s">
        <v>32</v>
      </c>
      <c r="AX190" s="13" t="s">
        <v>76</v>
      </c>
      <c r="AY190" s="245" t="s">
        <v>137</v>
      </c>
    </row>
    <row r="191" s="14" customFormat="1">
      <c r="A191" s="14"/>
      <c r="B191" s="246"/>
      <c r="C191" s="247"/>
      <c r="D191" s="237" t="s">
        <v>148</v>
      </c>
      <c r="E191" s="248" t="s">
        <v>1</v>
      </c>
      <c r="F191" s="249" t="s">
        <v>906</v>
      </c>
      <c r="G191" s="247"/>
      <c r="H191" s="250">
        <v>28.602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148</v>
      </c>
      <c r="AU191" s="256" t="s">
        <v>86</v>
      </c>
      <c r="AV191" s="14" t="s">
        <v>86</v>
      </c>
      <c r="AW191" s="14" t="s">
        <v>32</v>
      </c>
      <c r="AX191" s="14" t="s">
        <v>76</v>
      </c>
      <c r="AY191" s="256" t="s">
        <v>137</v>
      </c>
    </row>
    <row r="192" s="2" customFormat="1" ht="16.5" customHeight="1">
      <c r="A192" s="37"/>
      <c r="B192" s="38"/>
      <c r="C192" s="217" t="s">
        <v>250</v>
      </c>
      <c r="D192" s="217" t="s">
        <v>139</v>
      </c>
      <c r="E192" s="218" t="s">
        <v>911</v>
      </c>
      <c r="F192" s="219" t="s">
        <v>912</v>
      </c>
      <c r="G192" s="220" t="s">
        <v>154</v>
      </c>
      <c r="H192" s="221">
        <v>67.879999999999995</v>
      </c>
      <c r="I192" s="222"/>
      <c r="J192" s="223">
        <f>ROUND(I192*H192,2)</f>
        <v>0</v>
      </c>
      <c r="K192" s="219" t="s">
        <v>143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144</v>
      </c>
      <c r="AT192" s="228" t="s">
        <v>139</v>
      </c>
      <c r="AU192" s="228" t="s">
        <v>86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144</v>
      </c>
      <c r="BM192" s="228" t="s">
        <v>913</v>
      </c>
    </row>
    <row r="193" s="2" customFormat="1">
      <c r="A193" s="37"/>
      <c r="B193" s="38"/>
      <c r="C193" s="39"/>
      <c r="D193" s="230" t="s">
        <v>146</v>
      </c>
      <c r="E193" s="39"/>
      <c r="F193" s="231" t="s">
        <v>914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146</v>
      </c>
      <c r="AU193" s="16" t="s">
        <v>86</v>
      </c>
    </row>
    <row r="194" s="13" customFormat="1">
      <c r="A194" s="13"/>
      <c r="B194" s="235"/>
      <c r="C194" s="236"/>
      <c r="D194" s="237" t="s">
        <v>148</v>
      </c>
      <c r="E194" s="238" t="s">
        <v>1</v>
      </c>
      <c r="F194" s="239" t="s">
        <v>915</v>
      </c>
      <c r="G194" s="236"/>
      <c r="H194" s="238" t="s">
        <v>1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148</v>
      </c>
      <c r="AU194" s="245" t="s">
        <v>86</v>
      </c>
      <c r="AV194" s="13" t="s">
        <v>84</v>
      </c>
      <c r="AW194" s="13" t="s">
        <v>32</v>
      </c>
      <c r="AX194" s="13" t="s">
        <v>76</v>
      </c>
      <c r="AY194" s="245" t="s">
        <v>137</v>
      </c>
    </row>
    <row r="195" s="14" customFormat="1">
      <c r="A195" s="14"/>
      <c r="B195" s="246"/>
      <c r="C195" s="247"/>
      <c r="D195" s="237" t="s">
        <v>148</v>
      </c>
      <c r="E195" s="248" t="s">
        <v>1</v>
      </c>
      <c r="F195" s="249" t="s">
        <v>916</v>
      </c>
      <c r="G195" s="247"/>
      <c r="H195" s="250">
        <v>67.879999999999995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148</v>
      </c>
      <c r="AU195" s="256" t="s">
        <v>86</v>
      </c>
      <c r="AV195" s="14" t="s">
        <v>86</v>
      </c>
      <c r="AW195" s="14" t="s">
        <v>32</v>
      </c>
      <c r="AX195" s="14" t="s">
        <v>76</v>
      </c>
      <c r="AY195" s="256" t="s">
        <v>137</v>
      </c>
    </row>
    <row r="196" s="2" customFormat="1" ht="24.15" customHeight="1">
      <c r="A196" s="37"/>
      <c r="B196" s="38"/>
      <c r="C196" s="217" t="s">
        <v>257</v>
      </c>
      <c r="D196" s="217" t="s">
        <v>139</v>
      </c>
      <c r="E196" s="218" t="s">
        <v>193</v>
      </c>
      <c r="F196" s="219" t="s">
        <v>194</v>
      </c>
      <c r="G196" s="220" t="s">
        <v>154</v>
      </c>
      <c r="H196" s="221">
        <v>33.939999999999998</v>
      </c>
      <c r="I196" s="222"/>
      <c r="J196" s="223">
        <f>ROUND(I196*H196,2)</f>
        <v>0</v>
      </c>
      <c r="K196" s="219" t="s">
        <v>143</v>
      </c>
      <c r="L196" s="43"/>
      <c r="M196" s="224" t="s">
        <v>1</v>
      </c>
      <c r="N196" s="225" t="s">
        <v>41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144</v>
      </c>
      <c r="AT196" s="228" t="s">
        <v>139</v>
      </c>
      <c r="AU196" s="228" t="s">
        <v>86</v>
      </c>
      <c r="AY196" s="16" t="s">
        <v>137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84</v>
      </c>
      <c r="BK196" s="229">
        <f>ROUND(I196*H196,2)</f>
        <v>0</v>
      </c>
      <c r="BL196" s="16" t="s">
        <v>144</v>
      </c>
      <c r="BM196" s="228" t="s">
        <v>917</v>
      </c>
    </row>
    <row r="197" s="2" customFormat="1">
      <c r="A197" s="37"/>
      <c r="B197" s="38"/>
      <c r="C197" s="39"/>
      <c r="D197" s="230" t="s">
        <v>146</v>
      </c>
      <c r="E197" s="39"/>
      <c r="F197" s="231" t="s">
        <v>196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146</v>
      </c>
      <c r="AU197" s="16" t="s">
        <v>86</v>
      </c>
    </row>
    <row r="198" s="13" customFormat="1">
      <c r="A198" s="13"/>
      <c r="B198" s="235"/>
      <c r="C198" s="236"/>
      <c r="D198" s="237" t="s">
        <v>148</v>
      </c>
      <c r="E198" s="238" t="s">
        <v>1</v>
      </c>
      <c r="F198" s="239" t="s">
        <v>918</v>
      </c>
      <c r="G198" s="236"/>
      <c r="H198" s="238" t="s">
        <v>1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148</v>
      </c>
      <c r="AU198" s="245" t="s">
        <v>86</v>
      </c>
      <c r="AV198" s="13" t="s">
        <v>84</v>
      </c>
      <c r="AW198" s="13" t="s">
        <v>32</v>
      </c>
      <c r="AX198" s="13" t="s">
        <v>76</v>
      </c>
      <c r="AY198" s="245" t="s">
        <v>137</v>
      </c>
    </row>
    <row r="199" s="14" customFormat="1">
      <c r="A199" s="14"/>
      <c r="B199" s="246"/>
      <c r="C199" s="247"/>
      <c r="D199" s="237" t="s">
        <v>148</v>
      </c>
      <c r="E199" s="248" t="s">
        <v>1</v>
      </c>
      <c r="F199" s="249" t="s">
        <v>894</v>
      </c>
      <c r="G199" s="247"/>
      <c r="H199" s="250">
        <v>33.939999999999998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148</v>
      </c>
      <c r="AU199" s="256" t="s">
        <v>86</v>
      </c>
      <c r="AV199" s="14" t="s">
        <v>86</v>
      </c>
      <c r="AW199" s="14" t="s">
        <v>32</v>
      </c>
      <c r="AX199" s="14" t="s">
        <v>76</v>
      </c>
      <c r="AY199" s="256" t="s">
        <v>137</v>
      </c>
    </row>
    <row r="200" s="2" customFormat="1" ht="24.15" customHeight="1">
      <c r="A200" s="37"/>
      <c r="B200" s="38"/>
      <c r="C200" s="217" t="s">
        <v>8</v>
      </c>
      <c r="D200" s="217" t="s">
        <v>139</v>
      </c>
      <c r="E200" s="218" t="s">
        <v>919</v>
      </c>
      <c r="F200" s="219" t="s">
        <v>920</v>
      </c>
      <c r="G200" s="220" t="s">
        <v>154</v>
      </c>
      <c r="H200" s="221">
        <v>33.939999999999998</v>
      </c>
      <c r="I200" s="222"/>
      <c r="J200" s="223">
        <f>ROUND(I200*H200,2)</f>
        <v>0</v>
      </c>
      <c r="K200" s="219" t="s">
        <v>143</v>
      </c>
      <c r="L200" s="43"/>
      <c r="M200" s="224" t="s">
        <v>1</v>
      </c>
      <c r="N200" s="225" t="s">
        <v>41</v>
      </c>
      <c r="O200" s="90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28" t="s">
        <v>144</v>
      </c>
      <c r="AT200" s="228" t="s">
        <v>139</v>
      </c>
      <c r="AU200" s="228" t="s">
        <v>86</v>
      </c>
      <c r="AY200" s="16" t="s">
        <v>137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6" t="s">
        <v>84</v>
      </c>
      <c r="BK200" s="229">
        <f>ROUND(I200*H200,2)</f>
        <v>0</v>
      </c>
      <c r="BL200" s="16" t="s">
        <v>144</v>
      </c>
      <c r="BM200" s="228" t="s">
        <v>921</v>
      </c>
    </row>
    <row r="201" s="2" customFormat="1">
      <c r="A201" s="37"/>
      <c r="B201" s="38"/>
      <c r="C201" s="39"/>
      <c r="D201" s="230" t="s">
        <v>146</v>
      </c>
      <c r="E201" s="39"/>
      <c r="F201" s="231" t="s">
        <v>922</v>
      </c>
      <c r="G201" s="39"/>
      <c r="H201" s="39"/>
      <c r="I201" s="232"/>
      <c r="J201" s="39"/>
      <c r="K201" s="39"/>
      <c r="L201" s="43"/>
      <c r="M201" s="233"/>
      <c r="N201" s="234"/>
      <c r="O201" s="90"/>
      <c r="P201" s="90"/>
      <c r="Q201" s="90"/>
      <c r="R201" s="90"/>
      <c r="S201" s="90"/>
      <c r="T201" s="91"/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T201" s="16" t="s">
        <v>146</v>
      </c>
      <c r="AU201" s="16" t="s">
        <v>86</v>
      </c>
    </row>
    <row r="202" s="13" customFormat="1">
      <c r="A202" s="13"/>
      <c r="B202" s="235"/>
      <c r="C202" s="236"/>
      <c r="D202" s="237" t="s">
        <v>148</v>
      </c>
      <c r="E202" s="238" t="s">
        <v>1</v>
      </c>
      <c r="F202" s="239" t="s">
        <v>918</v>
      </c>
      <c r="G202" s="236"/>
      <c r="H202" s="238" t="s">
        <v>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148</v>
      </c>
      <c r="AU202" s="245" t="s">
        <v>86</v>
      </c>
      <c r="AV202" s="13" t="s">
        <v>84</v>
      </c>
      <c r="AW202" s="13" t="s">
        <v>32</v>
      </c>
      <c r="AX202" s="13" t="s">
        <v>76</v>
      </c>
      <c r="AY202" s="245" t="s">
        <v>137</v>
      </c>
    </row>
    <row r="203" s="14" customFormat="1">
      <c r="A203" s="14"/>
      <c r="B203" s="246"/>
      <c r="C203" s="247"/>
      <c r="D203" s="237" t="s">
        <v>148</v>
      </c>
      <c r="E203" s="248" t="s">
        <v>1</v>
      </c>
      <c r="F203" s="249" t="s">
        <v>894</v>
      </c>
      <c r="G203" s="247"/>
      <c r="H203" s="250">
        <v>33.939999999999998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148</v>
      </c>
      <c r="AU203" s="256" t="s">
        <v>86</v>
      </c>
      <c r="AV203" s="14" t="s">
        <v>86</v>
      </c>
      <c r="AW203" s="14" t="s">
        <v>32</v>
      </c>
      <c r="AX203" s="14" t="s">
        <v>76</v>
      </c>
      <c r="AY203" s="256" t="s">
        <v>137</v>
      </c>
    </row>
    <row r="204" s="2" customFormat="1" ht="33" customHeight="1">
      <c r="A204" s="37"/>
      <c r="B204" s="38"/>
      <c r="C204" s="217" t="s">
        <v>271</v>
      </c>
      <c r="D204" s="217" t="s">
        <v>139</v>
      </c>
      <c r="E204" s="218" t="s">
        <v>923</v>
      </c>
      <c r="F204" s="219" t="s">
        <v>924</v>
      </c>
      <c r="G204" s="220" t="s">
        <v>210</v>
      </c>
      <c r="H204" s="221">
        <v>114.40600000000001</v>
      </c>
      <c r="I204" s="222"/>
      <c r="J204" s="223">
        <f>ROUND(I204*H204,2)</f>
        <v>0</v>
      </c>
      <c r="K204" s="219" t="s">
        <v>143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144</v>
      </c>
      <c r="AT204" s="228" t="s">
        <v>139</v>
      </c>
      <c r="AU204" s="228" t="s">
        <v>86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144</v>
      </c>
      <c r="BM204" s="228" t="s">
        <v>925</v>
      </c>
    </row>
    <row r="205" s="2" customFormat="1">
      <c r="A205" s="37"/>
      <c r="B205" s="38"/>
      <c r="C205" s="39"/>
      <c r="D205" s="230" t="s">
        <v>146</v>
      </c>
      <c r="E205" s="39"/>
      <c r="F205" s="231" t="s">
        <v>926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146</v>
      </c>
      <c r="AU205" s="16" t="s">
        <v>86</v>
      </c>
    </row>
    <row r="206" s="13" customFormat="1">
      <c r="A206" s="13"/>
      <c r="B206" s="235"/>
      <c r="C206" s="236"/>
      <c r="D206" s="237" t="s">
        <v>148</v>
      </c>
      <c r="E206" s="238" t="s">
        <v>1</v>
      </c>
      <c r="F206" s="239" t="s">
        <v>905</v>
      </c>
      <c r="G206" s="236"/>
      <c r="H206" s="238" t="s">
        <v>1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148</v>
      </c>
      <c r="AU206" s="245" t="s">
        <v>86</v>
      </c>
      <c r="AV206" s="13" t="s">
        <v>84</v>
      </c>
      <c r="AW206" s="13" t="s">
        <v>32</v>
      </c>
      <c r="AX206" s="13" t="s">
        <v>76</v>
      </c>
      <c r="AY206" s="245" t="s">
        <v>137</v>
      </c>
    </row>
    <row r="207" s="14" customFormat="1">
      <c r="A207" s="14"/>
      <c r="B207" s="246"/>
      <c r="C207" s="247"/>
      <c r="D207" s="237" t="s">
        <v>148</v>
      </c>
      <c r="E207" s="248" t="s">
        <v>1</v>
      </c>
      <c r="F207" s="249" t="s">
        <v>927</v>
      </c>
      <c r="G207" s="247"/>
      <c r="H207" s="250">
        <v>114.40600000000001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148</v>
      </c>
      <c r="AU207" s="256" t="s">
        <v>86</v>
      </c>
      <c r="AV207" s="14" t="s">
        <v>86</v>
      </c>
      <c r="AW207" s="14" t="s">
        <v>32</v>
      </c>
      <c r="AX207" s="14" t="s">
        <v>76</v>
      </c>
      <c r="AY207" s="256" t="s">
        <v>137</v>
      </c>
    </row>
    <row r="208" s="2" customFormat="1" ht="24.15" customHeight="1">
      <c r="A208" s="37"/>
      <c r="B208" s="38"/>
      <c r="C208" s="217" t="s">
        <v>277</v>
      </c>
      <c r="D208" s="217" t="s">
        <v>139</v>
      </c>
      <c r="E208" s="218" t="s">
        <v>215</v>
      </c>
      <c r="F208" s="219" t="s">
        <v>216</v>
      </c>
      <c r="G208" s="220" t="s">
        <v>154</v>
      </c>
      <c r="H208" s="221">
        <v>10.677</v>
      </c>
      <c r="I208" s="222"/>
      <c r="J208" s="223">
        <f>ROUND(I208*H208,2)</f>
        <v>0</v>
      </c>
      <c r="K208" s="219" t="s">
        <v>143</v>
      </c>
      <c r="L208" s="43"/>
      <c r="M208" s="224" t="s">
        <v>1</v>
      </c>
      <c r="N208" s="225" t="s">
        <v>41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144</v>
      </c>
      <c r="AT208" s="228" t="s">
        <v>139</v>
      </c>
      <c r="AU208" s="228" t="s">
        <v>86</v>
      </c>
      <c r="AY208" s="16" t="s">
        <v>137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84</v>
      </c>
      <c r="BK208" s="229">
        <f>ROUND(I208*H208,2)</f>
        <v>0</v>
      </c>
      <c r="BL208" s="16" t="s">
        <v>144</v>
      </c>
      <c r="BM208" s="228" t="s">
        <v>928</v>
      </c>
    </row>
    <row r="209" s="2" customFormat="1">
      <c r="A209" s="37"/>
      <c r="B209" s="38"/>
      <c r="C209" s="39"/>
      <c r="D209" s="230" t="s">
        <v>146</v>
      </c>
      <c r="E209" s="39"/>
      <c r="F209" s="231" t="s">
        <v>218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146</v>
      </c>
      <c r="AU209" s="16" t="s">
        <v>86</v>
      </c>
    </row>
    <row r="210" s="2" customFormat="1">
      <c r="A210" s="37"/>
      <c r="B210" s="38"/>
      <c r="C210" s="39"/>
      <c r="D210" s="237" t="s">
        <v>219</v>
      </c>
      <c r="E210" s="39"/>
      <c r="F210" s="267" t="s">
        <v>220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219</v>
      </c>
      <c r="AU210" s="16" t="s">
        <v>86</v>
      </c>
    </row>
    <row r="211" s="13" customFormat="1">
      <c r="A211" s="13"/>
      <c r="B211" s="235"/>
      <c r="C211" s="236"/>
      <c r="D211" s="237" t="s">
        <v>148</v>
      </c>
      <c r="E211" s="238" t="s">
        <v>1</v>
      </c>
      <c r="F211" s="239" t="s">
        <v>929</v>
      </c>
      <c r="G211" s="236"/>
      <c r="H211" s="238" t="s">
        <v>1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148</v>
      </c>
      <c r="AU211" s="245" t="s">
        <v>86</v>
      </c>
      <c r="AV211" s="13" t="s">
        <v>84</v>
      </c>
      <c r="AW211" s="13" t="s">
        <v>32</v>
      </c>
      <c r="AX211" s="13" t="s">
        <v>76</v>
      </c>
      <c r="AY211" s="245" t="s">
        <v>137</v>
      </c>
    </row>
    <row r="212" s="13" customFormat="1">
      <c r="A212" s="13"/>
      <c r="B212" s="235"/>
      <c r="C212" s="236"/>
      <c r="D212" s="237" t="s">
        <v>148</v>
      </c>
      <c r="E212" s="238" t="s">
        <v>1</v>
      </c>
      <c r="F212" s="239" t="s">
        <v>150</v>
      </c>
      <c r="G212" s="236"/>
      <c r="H212" s="238" t="s">
        <v>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148</v>
      </c>
      <c r="AU212" s="245" t="s">
        <v>86</v>
      </c>
      <c r="AV212" s="13" t="s">
        <v>84</v>
      </c>
      <c r="AW212" s="13" t="s">
        <v>32</v>
      </c>
      <c r="AX212" s="13" t="s">
        <v>76</v>
      </c>
      <c r="AY212" s="245" t="s">
        <v>137</v>
      </c>
    </row>
    <row r="213" s="14" customFormat="1">
      <c r="A213" s="14"/>
      <c r="B213" s="246"/>
      <c r="C213" s="247"/>
      <c r="D213" s="237" t="s">
        <v>148</v>
      </c>
      <c r="E213" s="248" t="s">
        <v>1</v>
      </c>
      <c r="F213" s="249" t="s">
        <v>930</v>
      </c>
      <c r="G213" s="247"/>
      <c r="H213" s="250">
        <v>10.677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148</v>
      </c>
      <c r="AU213" s="256" t="s">
        <v>86</v>
      </c>
      <c r="AV213" s="14" t="s">
        <v>86</v>
      </c>
      <c r="AW213" s="14" t="s">
        <v>32</v>
      </c>
      <c r="AX213" s="14" t="s">
        <v>76</v>
      </c>
      <c r="AY213" s="256" t="s">
        <v>137</v>
      </c>
    </row>
    <row r="214" s="2" customFormat="1" ht="24.15" customHeight="1">
      <c r="A214" s="37"/>
      <c r="B214" s="38"/>
      <c r="C214" s="217" t="s">
        <v>284</v>
      </c>
      <c r="D214" s="217" t="s">
        <v>139</v>
      </c>
      <c r="E214" s="218" t="s">
        <v>931</v>
      </c>
      <c r="F214" s="219" t="s">
        <v>932</v>
      </c>
      <c r="G214" s="220" t="s">
        <v>142</v>
      </c>
      <c r="H214" s="221">
        <v>8</v>
      </c>
      <c r="I214" s="222"/>
      <c r="J214" s="223">
        <f>ROUND(I214*H214,2)</f>
        <v>0</v>
      </c>
      <c r="K214" s="219" t="s">
        <v>143</v>
      </c>
      <c r="L214" s="43"/>
      <c r="M214" s="224" t="s">
        <v>1</v>
      </c>
      <c r="N214" s="225" t="s">
        <v>41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144</v>
      </c>
      <c r="AT214" s="228" t="s">
        <v>139</v>
      </c>
      <c r="AU214" s="228" t="s">
        <v>86</v>
      </c>
      <c r="AY214" s="16" t="s">
        <v>137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84</v>
      </c>
      <c r="BK214" s="229">
        <f>ROUND(I214*H214,2)</f>
        <v>0</v>
      </c>
      <c r="BL214" s="16" t="s">
        <v>144</v>
      </c>
      <c r="BM214" s="228" t="s">
        <v>933</v>
      </c>
    </row>
    <row r="215" s="2" customFormat="1">
      <c r="A215" s="37"/>
      <c r="B215" s="38"/>
      <c r="C215" s="39"/>
      <c r="D215" s="230" t="s">
        <v>146</v>
      </c>
      <c r="E215" s="39"/>
      <c r="F215" s="231" t="s">
        <v>934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146</v>
      </c>
      <c r="AU215" s="16" t="s">
        <v>86</v>
      </c>
    </row>
    <row r="216" s="13" customFormat="1">
      <c r="A216" s="13"/>
      <c r="B216" s="235"/>
      <c r="C216" s="236"/>
      <c r="D216" s="237" t="s">
        <v>148</v>
      </c>
      <c r="E216" s="238" t="s">
        <v>1</v>
      </c>
      <c r="F216" s="239" t="s">
        <v>935</v>
      </c>
      <c r="G216" s="236"/>
      <c r="H216" s="238" t="s">
        <v>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148</v>
      </c>
      <c r="AU216" s="245" t="s">
        <v>86</v>
      </c>
      <c r="AV216" s="13" t="s">
        <v>84</v>
      </c>
      <c r="AW216" s="13" t="s">
        <v>32</v>
      </c>
      <c r="AX216" s="13" t="s">
        <v>76</v>
      </c>
      <c r="AY216" s="245" t="s">
        <v>137</v>
      </c>
    </row>
    <row r="217" s="13" customFormat="1">
      <c r="A217" s="13"/>
      <c r="B217" s="235"/>
      <c r="C217" s="236"/>
      <c r="D217" s="237" t="s">
        <v>148</v>
      </c>
      <c r="E217" s="238" t="s">
        <v>1</v>
      </c>
      <c r="F217" s="239" t="s">
        <v>150</v>
      </c>
      <c r="G217" s="236"/>
      <c r="H217" s="238" t="s">
        <v>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5" t="s">
        <v>148</v>
      </c>
      <c r="AU217" s="245" t="s">
        <v>86</v>
      </c>
      <c r="AV217" s="13" t="s">
        <v>84</v>
      </c>
      <c r="AW217" s="13" t="s">
        <v>32</v>
      </c>
      <c r="AX217" s="13" t="s">
        <v>76</v>
      </c>
      <c r="AY217" s="245" t="s">
        <v>137</v>
      </c>
    </row>
    <row r="218" s="14" customFormat="1">
      <c r="A218" s="14"/>
      <c r="B218" s="246"/>
      <c r="C218" s="247"/>
      <c r="D218" s="237" t="s">
        <v>148</v>
      </c>
      <c r="E218" s="248" t="s">
        <v>1</v>
      </c>
      <c r="F218" s="249" t="s">
        <v>936</v>
      </c>
      <c r="G218" s="247"/>
      <c r="H218" s="250">
        <v>8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148</v>
      </c>
      <c r="AU218" s="256" t="s">
        <v>86</v>
      </c>
      <c r="AV218" s="14" t="s">
        <v>86</v>
      </c>
      <c r="AW218" s="14" t="s">
        <v>32</v>
      </c>
      <c r="AX218" s="14" t="s">
        <v>76</v>
      </c>
      <c r="AY218" s="256" t="s">
        <v>137</v>
      </c>
    </row>
    <row r="219" s="2" customFormat="1" ht="24.15" customHeight="1">
      <c r="A219" s="37"/>
      <c r="B219" s="38"/>
      <c r="C219" s="217" t="s">
        <v>293</v>
      </c>
      <c r="D219" s="217" t="s">
        <v>139</v>
      </c>
      <c r="E219" s="218" t="s">
        <v>937</v>
      </c>
      <c r="F219" s="219" t="s">
        <v>938</v>
      </c>
      <c r="G219" s="220" t="s">
        <v>154</v>
      </c>
      <c r="H219" s="221">
        <v>16.829999999999998</v>
      </c>
      <c r="I219" s="222"/>
      <c r="J219" s="223">
        <f>ROUND(I219*H219,2)</f>
        <v>0</v>
      </c>
      <c r="K219" s="219" t="s">
        <v>143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144</v>
      </c>
      <c r="AT219" s="228" t="s">
        <v>139</v>
      </c>
      <c r="AU219" s="228" t="s">
        <v>86</v>
      </c>
      <c r="AY219" s="16" t="s">
        <v>137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144</v>
      </c>
      <c r="BM219" s="228" t="s">
        <v>939</v>
      </c>
    </row>
    <row r="220" s="2" customFormat="1">
      <c r="A220" s="37"/>
      <c r="B220" s="38"/>
      <c r="C220" s="39"/>
      <c r="D220" s="230" t="s">
        <v>146</v>
      </c>
      <c r="E220" s="39"/>
      <c r="F220" s="231" t="s">
        <v>940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146</v>
      </c>
      <c r="AU220" s="16" t="s">
        <v>86</v>
      </c>
    </row>
    <row r="221" s="13" customFormat="1">
      <c r="A221" s="13"/>
      <c r="B221" s="235"/>
      <c r="C221" s="236"/>
      <c r="D221" s="237" t="s">
        <v>148</v>
      </c>
      <c r="E221" s="238" t="s">
        <v>1</v>
      </c>
      <c r="F221" s="239" t="s">
        <v>941</v>
      </c>
      <c r="G221" s="236"/>
      <c r="H221" s="238" t="s">
        <v>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148</v>
      </c>
      <c r="AU221" s="245" t="s">
        <v>86</v>
      </c>
      <c r="AV221" s="13" t="s">
        <v>84</v>
      </c>
      <c r="AW221" s="13" t="s">
        <v>32</v>
      </c>
      <c r="AX221" s="13" t="s">
        <v>76</v>
      </c>
      <c r="AY221" s="245" t="s">
        <v>137</v>
      </c>
    </row>
    <row r="222" s="13" customFormat="1">
      <c r="A222" s="13"/>
      <c r="B222" s="235"/>
      <c r="C222" s="236"/>
      <c r="D222" s="237" t="s">
        <v>148</v>
      </c>
      <c r="E222" s="238" t="s">
        <v>1</v>
      </c>
      <c r="F222" s="239" t="s">
        <v>150</v>
      </c>
      <c r="G222" s="236"/>
      <c r="H222" s="238" t="s">
        <v>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148</v>
      </c>
      <c r="AU222" s="245" t="s">
        <v>86</v>
      </c>
      <c r="AV222" s="13" t="s">
        <v>84</v>
      </c>
      <c r="AW222" s="13" t="s">
        <v>32</v>
      </c>
      <c r="AX222" s="13" t="s">
        <v>76</v>
      </c>
      <c r="AY222" s="245" t="s">
        <v>137</v>
      </c>
    </row>
    <row r="223" s="13" customFormat="1">
      <c r="A223" s="13"/>
      <c r="B223" s="235"/>
      <c r="C223" s="236"/>
      <c r="D223" s="237" t="s">
        <v>148</v>
      </c>
      <c r="E223" s="238" t="s">
        <v>1</v>
      </c>
      <c r="F223" s="239" t="s">
        <v>88</v>
      </c>
      <c r="G223" s="236"/>
      <c r="H223" s="238" t="s">
        <v>1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148</v>
      </c>
      <c r="AU223" s="245" t="s">
        <v>86</v>
      </c>
      <c r="AV223" s="13" t="s">
        <v>84</v>
      </c>
      <c r="AW223" s="13" t="s">
        <v>32</v>
      </c>
      <c r="AX223" s="13" t="s">
        <v>76</v>
      </c>
      <c r="AY223" s="245" t="s">
        <v>137</v>
      </c>
    </row>
    <row r="224" s="14" customFormat="1">
      <c r="A224" s="14"/>
      <c r="B224" s="246"/>
      <c r="C224" s="247"/>
      <c r="D224" s="237" t="s">
        <v>148</v>
      </c>
      <c r="E224" s="248" t="s">
        <v>1</v>
      </c>
      <c r="F224" s="249" t="s">
        <v>942</v>
      </c>
      <c r="G224" s="247"/>
      <c r="H224" s="250">
        <v>16.829999999999998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148</v>
      </c>
      <c r="AU224" s="256" t="s">
        <v>86</v>
      </c>
      <c r="AV224" s="14" t="s">
        <v>86</v>
      </c>
      <c r="AW224" s="14" t="s">
        <v>32</v>
      </c>
      <c r="AX224" s="14" t="s">
        <v>76</v>
      </c>
      <c r="AY224" s="256" t="s">
        <v>137</v>
      </c>
    </row>
    <row r="225" s="2" customFormat="1" ht="16.5" customHeight="1">
      <c r="A225" s="37"/>
      <c r="B225" s="38"/>
      <c r="C225" s="257" t="s">
        <v>299</v>
      </c>
      <c r="D225" s="257" t="s">
        <v>207</v>
      </c>
      <c r="E225" s="258" t="s">
        <v>943</v>
      </c>
      <c r="F225" s="259" t="s">
        <v>944</v>
      </c>
      <c r="G225" s="260" t="s">
        <v>210</v>
      </c>
      <c r="H225" s="261">
        <v>33.659999999999997</v>
      </c>
      <c r="I225" s="262"/>
      <c r="J225" s="263">
        <f>ROUND(I225*H225,2)</f>
        <v>0</v>
      </c>
      <c r="K225" s="259" t="s">
        <v>143</v>
      </c>
      <c r="L225" s="264"/>
      <c r="M225" s="265" t="s">
        <v>1</v>
      </c>
      <c r="N225" s="266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206</v>
      </c>
      <c r="AT225" s="228" t="s">
        <v>207</v>
      </c>
      <c r="AU225" s="228" t="s">
        <v>86</v>
      </c>
      <c r="AY225" s="16" t="s">
        <v>137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144</v>
      </c>
      <c r="BM225" s="228" t="s">
        <v>945</v>
      </c>
    </row>
    <row r="226" s="14" customFormat="1">
      <c r="A226" s="14"/>
      <c r="B226" s="246"/>
      <c r="C226" s="247"/>
      <c r="D226" s="237" t="s">
        <v>148</v>
      </c>
      <c r="E226" s="247"/>
      <c r="F226" s="249" t="s">
        <v>946</v>
      </c>
      <c r="G226" s="247"/>
      <c r="H226" s="250">
        <v>33.659999999999997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148</v>
      </c>
      <c r="AU226" s="256" t="s">
        <v>86</v>
      </c>
      <c r="AV226" s="14" t="s">
        <v>86</v>
      </c>
      <c r="AW226" s="14" t="s">
        <v>4</v>
      </c>
      <c r="AX226" s="14" t="s">
        <v>84</v>
      </c>
      <c r="AY226" s="256" t="s">
        <v>137</v>
      </c>
    </row>
    <row r="227" s="2" customFormat="1" ht="16.5" customHeight="1">
      <c r="A227" s="37"/>
      <c r="B227" s="38"/>
      <c r="C227" s="217" t="s">
        <v>7</v>
      </c>
      <c r="D227" s="217" t="s">
        <v>139</v>
      </c>
      <c r="E227" s="218" t="s">
        <v>947</v>
      </c>
      <c r="F227" s="219" t="s">
        <v>948</v>
      </c>
      <c r="G227" s="220" t="s">
        <v>154</v>
      </c>
      <c r="H227" s="221">
        <v>4.5899999999999999</v>
      </c>
      <c r="I227" s="222"/>
      <c r="J227" s="223">
        <f>ROUND(I227*H227,2)</f>
        <v>0</v>
      </c>
      <c r="K227" s="219" t="s">
        <v>143</v>
      </c>
      <c r="L227" s="43"/>
      <c r="M227" s="224" t="s">
        <v>1</v>
      </c>
      <c r="N227" s="225" t="s">
        <v>41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144</v>
      </c>
      <c r="AT227" s="228" t="s">
        <v>139</v>
      </c>
      <c r="AU227" s="228" t="s">
        <v>86</v>
      </c>
      <c r="AY227" s="16" t="s">
        <v>137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84</v>
      </c>
      <c r="BK227" s="229">
        <f>ROUND(I227*H227,2)</f>
        <v>0</v>
      </c>
      <c r="BL227" s="16" t="s">
        <v>144</v>
      </c>
      <c r="BM227" s="228" t="s">
        <v>949</v>
      </c>
    </row>
    <row r="228" s="2" customFormat="1">
      <c r="A228" s="37"/>
      <c r="B228" s="38"/>
      <c r="C228" s="39"/>
      <c r="D228" s="230" t="s">
        <v>146</v>
      </c>
      <c r="E228" s="39"/>
      <c r="F228" s="231" t="s">
        <v>950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146</v>
      </c>
      <c r="AU228" s="16" t="s">
        <v>86</v>
      </c>
    </row>
    <row r="229" s="13" customFormat="1">
      <c r="A229" s="13"/>
      <c r="B229" s="235"/>
      <c r="C229" s="236"/>
      <c r="D229" s="237" t="s">
        <v>148</v>
      </c>
      <c r="E229" s="238" t="s">
        <v>1</v>
      </c>
      <c r="F229" s="239" t="s">
        <v>941</v>
      </c>
      <c r="G229" s="236"/>
      <c r="H229" s="238" t="s">
        <v>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148</v>
      </c>
      <c r="AU229" s="245" t="s">
        <v>86</v>
      </c>
      <c r="AV229" s="13" t="s">
        <v>84</v>
      </c>
      <c r="AW229" s="13" t="s">
        <v>32</v>
      </c>
      <c r="AX229" s="13" t="s">
        <v>76</v>
      </c>
      <c r="AY229" s="245" t="s">
        <v>137</v>
      </c>
    </row>
    <row r="230" s="13" customFormat="1">
      <c r="A230" s="13"/>
      <c r="B230" s="235"/>
      <c r="C230" s="236"/>
      <c r="D230" s="237" t="s">
        <v>148</v>
      </c>
      <c r="E230" s="238" t="s">
        <v>1</v>
      </c>
      <c r="F230" s="239" t="s">
        <v>951</v>
      </c>
      <c r="G230" s="236"/>
      <c r="H230" s="238" t="s">
        <v>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148</v>
      </c>
      <c r="AU230" s="245" t="s">
        <v>86</v>
      </c>
      <c r="AV230" s="13" t="s">
        <v>84</v>
      </c>
      <c r="AW230" s="13" t="s">
        <v>32</v>
      </c>
      <c r="AX230" s="13" t="s">
        <v>76</v>
      </c>
      <c r="AY230" s="245" t="s">
        <v>137</v>
      </c>
    </row>
    <row r="231" s="13" customFormat="1">
      <c r="A231" s="13"/>
      <c r="B231" s="235"/>
      <c r="C231" s="236"/>
      <c r="D231" s="237" t="s">
        <v>148</v>
      </c>
      <c r="E231" s="238" t="s">
        <v>1</v>
      </c>
      <c r="F231" s="239" t="s">
        <v>150</v>
      </c>
      <c r="G231" s="236"/>
      <c r="H231" s="238" t="s">
        <v>1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148</v>
      </c>
      <c r="AU231" s="245" t="s">
        <v>86</v>
      </c>
      <c r="AV231" s="13" t="s">
        <v>84</v>
      </c>
      <c r="AW231" s="13" t="s">
        <v>32</v>
      </c>
      <c r="AX231" s="13" t="s">
        <v>76</v>
      </c>
      <c r="AY231" s="245" t="s">
        <v>137</v>
      </c>
    </row>
    <row r="232" s="13" customFormat="1">
      <c r="A232" s="13"/>
      <c r="B232" s="235"/>
      <c r="C232" s="236"/>
      <c r="D232" s="237" t="s">
        <v>148</v>
      </c>
      <c r="E232" s="238" t="s">
        <v>1</v>
      </c>
      <c r="F232" s="239" t="s">
        <v>88</v>
      </c>
      <c r="G232" s="236"/>
      <c r="H232" s="238" t="s">
        <v>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148</v>
      </c>
      <c r="AU232" s="245" t="s">
        <v>86</v>
      </c>
      <c r="AV232" s="13" t="s">
        <v>84</v>
      </c>
      <c r="AW232" s="13" t="s">
        <v>32</v>
      </c>
      <c r="AX232" s="13" t="s">
        <v>76</v>
      </c>
      <c r="AY232" s="245" t="s">
        <v>137</v>
      </c>
    </row>
    <row r="233" s="14" customFormat="1">
      <c r="A233" s="14"/>
      <c r="B233" s="246"/>
      <c r="C233" s="247"/>
      <c r="D233" s="237" t="s">
        <v>148</v>
      </c>
      <c r="E233" s="248" t="s">
        <v>1</v>
      </c>
      <c r="F233" s="249" t="s">
        <v>952</v>
      </c>
      <c r="G233" s="247"/>
      <c r="H233" s="250">
        <v>4.5899999999999999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148</v>
      </c>
      <c r="AU233" s="256" t="s">
        <v>86</v>
      </c>
      <c r="AV233" s="14" t="s">
        <v>86</v>
      </c>
      <c r="AW233" s="14" t="s">
        <v>32</v>
      </c>
      <c r="AX233" s="14" t="s">
        <v>76</v>
      </c>
      <c r="AY233" s="256" t="s">
        <v>137</v>
      </c>
    </row>
    <row r="234" s="2" customFormat="1" ht="33" customHeight="1">
      <c r="A234" s="37"/>
      <c r="B234" s="38"/>
      <c r="C234" s="217" t="s">
        <v>310</v>
      </c>
      <c r="D234" s="217" t="s">
        <v>139</v>
      </c>
      <c r="E234" s="218" t="s">
        <v>238</v>
      </c>
      <c r="F234" s="219" t="s">
        <v>239</v>
      </c>
      <c r="G234" s="220" t="s">
        <v>154</v>
      </c>
      <c r="H234" s="221">
        <v>33.659999999999997</v>
      </c>
      <c r="I234" s="222"/>
      <c r="J234" s="223">
        <f>ROUND(I234*H234,2)</f>
        <v>0</v>
      </c>
      <c r="K234" s="219" t="s">
        <v>143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0.035400000000000001</v>
      </c>
      <c r="R234" s="226">
        <f>Q234*H234</f>
        <v>1.1915639999999999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144</v>
      </c>
      <c r="AT234" s="228" t="s">
        <v>139</v>
      </c>
      <c r="AU234" s="228" t="s">
        <v>86</v>
      </c>
      <c r="AY234" s="16" t="s">
        <v>137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144</v>
      </c>
      <c r="BM234" s="228" t="s">
        <v>953</v>
      </c>
    </row>
    <row r="235" s="2" customFormat="1">
      <c r="A235" s="37"/>
      <c r="B235" s="38"/>
      <c r="C235" s="39"/>
      <c r="D235" s="230" t="s">
        <v>146</v>
      </c>
      <c r="E235" s="39"/>
      <c r="F235" s="231" t="s">
        <v>241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146</v>
      </c>
      <c r="AU235" s="16" t="s">
        <v>86</v>
      </c>
    </row>
    <row r="236" s="13" customFormat="1">
      <c r="A236" s="13"/>
      <c r="B236" s="235"/>
      <c r="C236" s="236"/>
      <c r="D236" s="237" t="s">
        <v>148</v>
      </c>
      <c r="E236" s="238" t="s">
        <v>1</v>
      </c>
      <c r="F236" s="239" t="s">
        <v>929</v>
      </c>
      <c r="G236" s="236"/>
      <c r="H236" s="238" t="s">
        <v>1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148</v>
      </c>
      <c r="AU236" s="245" t="s">
        <v>86</v>
      </c>
      <c r="AV236" s="13" t="s">
        <v>84</v>
      </c>
      <c r="AW236" s="13" t="s">
        <v>32</v>
      </c>
      <c r="AX236" s="13" t="s">
        <v>76</v>
      </c>
      <c r="AY236" s="245" t="s">
        <v>137</v>
      </c>
    </row>
    <row r="237" s="13" customFormat="1">
      <c r="A237" s="13"/>
      <c r="B237" s="235"/>
      <c r="C237" s="236"/>
      <c r="D237" s="237" t="s">
        <v>148</v>
      </c>
      <c r="E237" s="238" t="s">
        <v>1</v>
      </c>
      <c r="F237" s="239" t="s">
        <v>150</v>
      </c>
      <c r="G237" s="236"/>
      <c r="H237" s="238" t="s">
        <v>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148</v>
      </c>
      <c r="AU237" s="245" t="s">
        <v>86</v>
      </c>
      <c r="AV237" s="13" t="s">
        <v>84</v>
      </c>
      <c r="AW237" s="13" t="s">
        <v>32</v>
      </c>
      <c r="AX237" s="13" t="s">
        <v>76</v>
      </c>
      <c r="AY237" s="245" t="s">
        <v>137</v>
      </c>
    </row>
    <row r="238" s="13" customFormat="1">
      <c r="A238" s="13"/>
      <c r="B238" s="235"/>
      <c r="C238" s="236"/>
      <c r="D238" s="237" t="s">
        <v>148</v>
      </c>
      <c r="E238" s="238" t="s">
        <v>1</v>
      </c>
      <c r="F238" s="239" t="s">
        <v>954</v>
      </c>
      <c r="G238" s="236"/>
      <c r="H238" s="238" t="s">
        <v>1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148</v>
      </c>
      <c r="AU238" s="245" t="s">
        <v>86</v>
      </c>
      <c r="AV238" s="13" t="s">
        <v>84</v>
      </c>
      <c r="AW238" s="13" t="s">
        <v>32</v>
      </c>
      <c r="AX238" s="13" t="s">
        <v>76</v>
      </c>
      <c r="AY238" s="245" t="s">
        <v>137</v>
      </c>
    </row>
    <row r="239" s="14" customFormat="1">
      <c r="A239" s="14"/>
      <c r="B239" s="246"/>
      <c r="C239" s="247"/>
      <c r="D239" s="237" t="s">
        <v>148</v>
      </c>
      <c r="E239" s="248" t="s">
        <v>1</v>
      </c>
      <c r="F239" s="249" t="s">
        <v>955</v>
      </c>
      <c r="G239" s="247"/>
      <c r="H239" s="250">
        <v>33.659999999999997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148</v>
      </c>
      <c r="AU239" s="256" t="s">
        <v>86</v>
      </c>
      <c r="AV239" s="14" t="s">
        <v>86</v>
      </c>
      <c r="AW239" s="14" t="s">
        <v>32</v>
      </c>
      <c r="AX239" s="14" t="s">
        <v>76</v>
      </c>
      <c r="AY239" s="256" t="s">
        <v>137</v>
      </c>
    </row>
    <row r="240" s="12" customFormat="1" ht="22.8" customHeight="1">
      <c r="A240" s="12"/>
      <c r="B240" s="201"/>
      <c r="C240" s="202"/>
      <c r="D240" s="203" t="s">
        <v>75</v>
      </c>
      <c r="E240" s="215" t="s">
        <v>206</v>
      </c>
      <c r="F240" s="215" t="s">
        <v>603</v>
      </c>
      <c r="G240" s="202"/>
      <c r="H240" s="202"/>
      <c r="I240" s="205"/>
      <c r="J240" s="216">
        <f>BK240</f>
        <v>0</v>
      </c>
      <c r="K240" s="202"/>
      <c r="L240" s="207"/>
      <c r="M240" s="208"/>
      <c r="N240" s="209"/>
      <c r="O240" s="209"/>
      <c r="P240" s="210">
        <f>SUM(P241:P295)</f>
        <v>0</v>
      </c>
      <c r="Q240" s="209"/>
      <c r="R240" s="210">
        <f>SUM(R241:R295)</f>
        <v>8.6056439999999998</v>
      </c>
      <c r="S240" s="209"/>
      <c r="T240" s="211">
        <f>SUM(T241:T295)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2" t="s">
        <v>84</v>
      </c>
      <c r="AT240" s="213" t="s">
        <v>75</v>
      </c>
      <c r="AU240" s="213" t="s">
        <v>84</v>
      </c>
      <c r="AY240" s="212" t="s">
        <v>137</v>
      </c>
      <c r="BK240" s="214">
        <f>SUM(BK241:BK295)</f>
        <v>0</v>
      </c>
    </row>
    <row r="241" s="2" customFormat="1" ht="24.15" customHeight="1">
      <c r="A241" s="37"/>
      <c r="B241" s="38"/>
      <c r="C241" s="217" t="s">
        <v>316</v>
      </c>
      <c r="D241" s="217" t="s">
        <v>139</v>
      </c>
      <c r="E241" s="218" t="s">
        <v>956</v>
      </c>
      <c r="F241" s="219" t="s">
        <v>957</v>
      </c>
      <c r="G241" s="220" t="s">
        <v>280</v>
      </c>
      <c r="H241" s="221">
        <v>30.600000000000001</v>
      </c>
      <c r="I241" s="222"/>
      <c r="J241" s="223">
        <f>ROUND(I241*H241,2)</f>
        <v>0</v>
      </c>
      <c r="K241" s="219" t="s">
        <v>143</v>
      </c>
      <c r="L241" s="43"/>
      <c r="M241" s="224" t="s">
        <v>1</v>
      </c>
      <c r="N241" s="225" t="s">
        <v>41</v>
      </c>
      <c r="O241" s="90"/>
      <c r="P241" s="226">
        <f>O241*H241</f>
        <v>0</v>
      </c>
      <c r="Q241" s="226">
        <v>2.0000000000000002E-05</v>
      </c>
      <c r="R241" s="226">
        <f>Q241*H241</f>
        <v>0.00061200000000000013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144</v>
      </c>
      <c r="AT241" s="228" t="s">
        <v>139</v>
      </c>
      <c r="AU241" s="228" t="s">
        <v>86</v>
      </c>
      <c r="AY241" s="16" t="s">
        <v>137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84</v>
      </c>
      <c r="BK241" s="229">
        <f>ROUND(I241*H241,2)</f>
        <v>0</v>
      </c>
      <c r="BL241" s="16" t="s">
        <v>144</v>
      </c>
      <c r="BM241" s="228" t="s">
        <v>958</v>
      </c>
    </row>
    <row r="242" s="2" customFormat="1">
      <c r="A242" s="37"/>
      <c r="B242" s="38"/>
      <c r="C242" s="39"/>
      <c r="D242" s="230" t="s">
        <v>146</v>
      </c>
      <c r="E242" s="39"/>
      <c r="F242" s="231" t="s">
        <v>959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146</v>
      </c>
      <c r="AU242" s="16" t="s">
        <v>86</v>
      </c>
    </row>
    <row r="243" s="13" customFormat="1">
      <c r="A243" s="13"/>
      <c r="B243" s="235"/>
      <c r="C243" s="236"/>
      <c r="D243" s="237" t="s">
        <v>148</v>
      </c>
      <c r="E243" s="238" t="s">
        <v>1</v>
      </c>
      <c r="F243" s="239" t="s">
        <v>960</v>
      </c>
      <c r="G243" s="236"/>
      <c r="H243" s="238" t="s">
        <v>1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5" t="s">
        <v>148</v>
      </c>
      <c r="AU243" s="245" t="s">
        <v>86</v>
      </c>
      <c r="AV243" s="13" t="s">
        <v>84</v>
      </c>
      <c r="AW243" s="13" t="s">
        <v>32</v>
      </c>
      <c r="AX243" s="13" t="s">
        <v>76</v>
      </c>
      <c r="AY243" s="245" t="s">
        <v>137</v>
      </c>
    </row>
    <row r="244" s="13" customFormat="1">
      <c r="A244" s="13"/>
      <c r="B244" s="235"/>
      <c r="C244" s="236"/>
      <c r="D244" s="237" t="s">
        <v>148</v>
      </c>
      <c r="E244" s="238" t="s">
        <v>1</v>
      </c>
      <c r="F244" s="239" t="s">
        <v>961</v>
      </c>
      <c r="G244" s="236"/>
      <c r="H244" s="238" t="s">
        <v>1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5" t="s">
        <v>148</v>
      </c>
      <c r="AU244" s="245" t="s">
        <v>86</v>
      </c>
      <c r="AV244" s="13" t="s">
        <v>84</v>
      </c>
      <c r="AW244" s="13" t="s">
        <v>32</v>
      </c>
      <c r="AX244" s="13" t="s">
        <v>76</v>
      </c>
      <c r="AY244" s="245" t="s">
        <v>137</v>
      </c>
    </row>
    <row r="245" s="13" customFormat="1">
      <c r="A245" s="13"/>
      <c r="B245" s="235"/>
      <c r="C245" s="236"/>
      <c r="D245" s="237" t="s">
        <v>148</v>
      </c>
      <c r="E245" s="238" t="s">
        <v>1</v>
      </c>
      <c r="F245" s="239" t="s">
        <v>962</v>
      </c>
      <c r="G245" s="236"/>
      <c r="H245" s="238" t="s">
        <v>1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148</v>
      </c>
      <c r="AU245" s="245" t="s">
        <v>86</v>
      </c>
      <c r="AV245" s="13" t="s">
        <v>84</v>
      </c>
      <c r="AW245" s="13" t="s">
        <v>32</v>
      </c>
      <c r="AX245" s="13" t="s">
        <v>76</v>
      </c>
      <c r="AY245" s="245" t="s">
        <v>137</v>
      </c>
    </row>
    <row r="246" s="13" customFormat="1">
      <c r="A246" s="13"/>
      <c r="B246" s="235"/>
      <c r="C246" s="236"/>
      <c r="D246" s="237" t="s">
        <v>148</v>
      </c>
      <c r="E246" s="238" t="s">
        <v>1</v>
      </c>
      <c r="F246" s="239" t="s">
        <v>876</v>
      </c>
      <c r="G246" s="236"/>
      <c r="H246" s="238" t="s">
        <v>1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148</v>
      </c>
      <c r="AU246" s="245" t="s">
        <v>86</v>
      </c>
      <c r="AV246" s="13" t="s">
        <v>84</v>
      </c>
      <c r="AW246" s="13" t="s">
        <v>32</v>
      </c>
      <c r="AX246" s="13" t="s">
        <v>76</v>
      </c>
      <c r="AY246" s="245" t="s">
        <v>137</v>
      </c>
    </row>
    <row r="247" s="14" customFormat="1">
      <c r="A247" s="14"/>
      <c r="B247" s="246"/>
      <c r="C247" s="247"/>
      <c r="D247" s="237" t="s">
        <v>148</v>
      </c>
      <c r="E247" s="248" t="s">
        <v>1</v>
      </c>
      <c r="F247" s="249" t="s">
        <v>963</v>
      </c>
      <c r="G247" s="247"/>
      <c r="H247" s="250">
        <v>30.600000000000001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148</v>
      </c>
      <c r="AU247" s="256" t="s">
        <v>86</v>
      </c>
      <c r="AV247" s="14" t="s">
        <v>86</v>
      </c>
      <c r="AW247" s="14" t="s">
        <v>32</v>
      </c>
      <c r="AX247" s="14" t="s">
        <v>76</v>
      </c>
      <c r="AY247" s="256" t="s">
        <v>137</v>
      </c>
    </row>
    <row r="248" s="2" customFormat="1" ht="24.15" customHeight="1">
      <c r="A248" s="37"/>
      <c r="B248" s="38"/>
      <c r="C248" s="257" t="s">
        <v>323</v>
      </c>
      <c r="D248" s="257" t="s">
        <v>207</v>
      </c>
      <c r="E248" s="258" t="s">
        <v>964</v>
      </c>
      <c r="F248" s="259" t="s">
        <v>965</v>
      </c>
      <c r="G248" s="260" t="s">
        <v>280</v>
      </c>
      <c r="H248" s="261">
        <v>31.059000000000001</v>
      </c>
      <c r="I248" s="262"/>
      <c r="J248" s="263">
        <f>ROUND(I248*H248,2)</f>
        <v>0</v>
      </c>
      <c r="K248" s="259" t="s">
        <v>143</v>
      </c>
      <c r="L248" s="264"/>
      <c r="M248" s="265" t="s">
        <v>1</v>
      </c>
      <c r="N248" s="266" t="s">
        <v>41</v>
      </c>
      <c r="O248" s="90"/>
      <c r="P248" s="226">
        <f>O248*H248</f>
        <v>0</v>
      </c>
      <c r="Q248" s="226">
        <v>0.0080000000000000002</v>
      </c>
      <c r="R248" s="226">
        <f>Q248*H248</f>
        <v>0.24847200000000003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206</v>
      </c>
      <c r="AT248" s="228" t="s">
        <v>207</v>
      </c>
      <c r="AU248" s="228" t="s">
        <v>86</v>
      </c>
      <c r="AY248" s="16" t="s">
        <v>137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84</v>
      </c>
      <c r="BK248" s="229">
        <f>ROUND(I248*H248,2)</f>
        <v>0</v>
      </c>
      <c r="BL248" s="16" t="s">
        <v>144</v>
      </c>
      <c r="BM248" s="228" t="s">
        <v>966</v>
      </c>
    </row>
    <row r="249" s="14" customFormat="1">
      <c r="A249" s="14"/>
      <c r="B249" s="246"/>
      <c r="C249" s="247"/>
      <c r="D249" s="237" t="s">
        <v>148</v>
      </c>
      <c r="E249" s="247"/>
      <c r="F249" s="249" t="s">
        <v>967</v>
      </c>
      <c r="G249" s="247"/>
      <c r="H249" s="250">
        <v>31.059000000000001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6" t="s">
        <v>148</v>
      </c>
      <c r="AU249" s="256" t="s">
        <v>86</v>
      </c>
      <c r="AV249" s="14" t="s">
        <v>86</v>
      </c>
      <c r="AW249" s="14" t="s">
        <v>4</v>
      </c>
      <c r="AX249" s="14" t="s">
        <v>84</v>
      </c>
      <c r="AY249" s="256" t="s">
        <v>137</v>
      </c>
    </row>
    <row r="250" s="2" customFormat="1" ht="24.15" customHeight="1">
      <c r="A250" s="37"/>
      <c r="B250" s="38"/>
      <c r="C250" s="217" t="s">
        <v>329</v>
      </c>
      <c r="D250" s="217" t="s">
        <v>139</v>
      </c>
      <c r="E250" s="218" t="s">
        <v>968</v>
      </c>
      <c r="F250" s="219" t="s">
        <v>969</v>
      </c>
      <c r="G250" s="220" t="s">
        <v>280</v>
      </c>
      <c r="H250" s="221">
        <v>36</v>
      </c>
      <c r="I250" s="222"/>
      <c r="J250" s="223">
        <f>ROUND(I250*H250,2)</f>
        <v>0</v>
      </c>
      <c r="K250" s="219" t="s">
        <v>143</v>
      </c>
      <c r="L250" s="43"/>
      <c r="M250" s="224" t="s">
        <v>1</v>
      </c>
      <c r="N250" s="225" t="s">
        <v>41</v>
      </c>
      <c r="O250" s="90"/>
      <c r="P250" s="226">
        <f>O250*H250</f>
        <v>0</v>
      </c>
      <c r="Q250" s="226">
        <v>0.0027599999999999999</v>
      </c>
      <c r="R250" s="226">
        <f>Q250*H250</f>
        <v>0.09935999999999999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144</v>
      </c>
      <c r="AT250" s="228" t="s">
        <v>139</v>
      </c>
      <c r="AU250" s="228" t="s">
        <v>86</v>
      </c>
      <c r="AY250" s="16" t="s">
        <v>137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84</v>
      </c>
      <c r="BK250" s="229">
        <f>ROUND(I250*H250,2)</f>
        <v>0</v>
      </c>
      <c r="BL250" s="16" t="s">
        <v>144</v>
      </c>
      <c r="BM250" s="228" t="s">
        <v>970</v>
      </c>
    </row>
    <row r="251" s="2" customFormat="1">
      <c r="A251" s="37"/>
      <c r="B251" s="38"/>
      <c r="C251" s="39"/>
      <c r="D251" s="230" t="s">
        <v>146</v>
      </c>
      <c r="E251" s="39"/>
      <c r="F251" s="231" t="s">
        <v>971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146</v>
      </c>
      <c r="AU251" s="16" t="s">
        <v>86</v>
      </c>
    </row>
    <row r="252" s="13" customFormat="1">
      <c r="A252" s="13"/>
      <c r="B252" s="235"/>
      <c r="C252" s="236"/>
      <c r="D252" s="237" t="s">
        <v>148</v>
      </c>
      <c r="E252" s="238" t="s">
        <v>1</v>
      </c>
      <c r="F252" s="239" t="s">
        <v>960</v>
      </c>
      <c r="G252" s="236"/>
      <c r="H252" s="238" t="s">
        <v>1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5" t="s">
        <v>148</v>
      </c>
      <c r="AU252" s="245" t="s">
        <v>86</v>
      </c>
      <c r="AV252" s="13" t="s">
        <v>84</v>
      </c>
      <c r="AW252" s="13" t="s">
        <v>32</v>
      </c>
      <c r="AX252" s="13" t="s">
        <v>76</v>
      </c>
      <c r="AY252" s="245" t="s">
        <v>137</v>
      </c>
    </row>
    <row r="253" s="13" customFormat="1">
      <c r="A253" s="13"/>
      <c r="B253" s="235"/>
      <c r="C253" s="236"/>
      <c r="D253" s="237" t="s">
        <v>148</v>
      </c>
      <c r="E253" s="238" t="s">
        <v>1</v>
      </c>
      <c r="F253" s="239" t="s">
        <v>961</v>
      </c>
      <c r="G253" s="236"/>
      <c r="H253" s="238" t="s">
        <v>1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148</v>
      </c>
      <c r="AU253" s="245" t="s">
        <v>86</v>
      </c>
      <c r="AV253" s="13" t="s">
        <v>84</v>
      </c>
      <c r="AW253" s="13" t="s">
        <v>32</v>
      </c>
      <c r="AX253" s="13" t="s">
        <v>76</v>
      </c>
      <c r="AY253" s="245" t="s">
        <v>137</v>
      </c>
    </row>
    <row r="254" s="13" customFormat="1">
      <c r="A254" s="13"/>
      <c r="B254" s="235"/>
      <c r="C254" s="236"/>
      <c r="D254" s="237" t="s">
        <v>148</v>
      </c>
      <c r="E254" s="238" t="s">
        <v>1</v>
      </c>
      <c r="F254" s="239" t="s">
        <v>972</v>
      </c>
      <c r="G254" s="236"/>
      <c r="H254" s="238" t="s">
        <v>1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148</v>
      </c>
      <c r="AU254" s="245" t="s">
        <v>86</v>
      </c>
      <c r="AV254" s="13" t="s">
        <v>84</v>
      </c>
      <c r="AW254" s="13" t="s">
        <v>32</v>
      </c>
      <c r="AX254" s="13" t="s">
        <v>76</v>
      </c>
      <c r="AY254" s="245" t="s">
        <v>137</v>
      </c>
    </row>
    <row r="255" s="13" customFormat="1">
      <c r="A255" s="13"/>
      <c r="B255" s="235"/>
      <c r="C255" s="236"/>
      <c r="D255" s="237" t="s">
        <v>148</v>
      </c>
      <c r="E255" s="238" t="s">
        <v>1</v>
      </c>
      <c r="F255" s="239" t="s">
        <v>876</v>
      </c>
      <c r="G255" s="236"/>
      <c r="H255" s="238" t="s">
        <v>1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148</v>
      </c>
      <c r="AU255" s="245" t="s">
        <v>86</v>
      </c>
      <c r="AV255" s="13" t="s">
        <v>84</v>
      </c>
      <c r="AW255" s="13" t="s">
        <v>32</v>
      </c>
      <c r="AX255" s="13" t="s">
        <v>76</v>
      </c>
      <c r="AY255" s="245" t="s">
        <v>137</v>
      </c>
    </row>
    <row r="256" s="14" customFormat="1">
      <c r="A256" s="14"/>
      <c r="B256" s="246"/>
      <c r="C256" s="247"/>
      <c r="D256" s="237" t="s">
        <v>148</v>
      </c>
      <c r="E256" s="248" t="s">
        <v>1</v>
      </c>
      <c r="F256" s="249" t="s">
        <v>973</v>
      </c>
      <c r="G256" s="247"/>
      <c r="H256" s="250">
        <v>36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148</v>
      </c>
      <c r="AU256" s="256" t="s">
        <v>86</v>
      </c>
      <c r="AV256" s="14" t="s">
        <v>86</v>
      </c>
      <c r="AW256" s="14" t="s">
        <v>32</v>
      </c>
      <c r="AX256" s="14" t="s">
        <v>76</v>
      </c>
      <c r="AY256" s="256" t="s">
        <v>137</v>
      </c>
    </row>
    <row r="257" s="2" customFormat="1" ht="33" customHeight="1">
      <c r="A257" s="37"/>
      <c r="B257" s="38"/>
      <c r="C257" s="217" t="s">
        <v>336</v>
      </c>
      <c r="D257" s="217" t="s">
        <v>139</v>
      </c>
      <c r="E257" s="218" t="s">
        <v>974</v>
      </c>
      <c r="F257" s="219" t="s">
        <v>975</v>
      </c>
      <c r="G257" s="220" t="s">
        <v>268</v>
      </c>
      <c r="H257" s="221">
        <v>2</v>
      </c>
      <c r="I257" s="222"/>
      <c r="J257" s="223">
        <f>ROUND(I257*H257,2)</f>
        <v>0</v>
      </c>
      <c r="K257" s="219" t="s">
        <v>143</v>
      </c>
      <c r="L257" s="43"/>
      <c r="M257" s="224" t="s">
        <v>1</v>
      </c>
      <c r="N257" s="225" t="s">
        <v>41</v>
      </c>
      <c r="O257" s="90"/>
      <c r="P257" s="226">
        <f>O257*H257</f>
        <v>0</v>
      </c>
      <c r="Q257" s="226">
        <v>2.1167600000000002</v>
      </c>
      <c r="R257" s="226">
        <f>Q257*H257</f>
        <v>4.2335200000000004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144</v>
      </c>
      <c r="AT257" s="228" t="s">
        <v>139</v>
      </c>
      <c r="AU257" s="228" t="s">
        <v>86</v>
      </c>
      <c r="AY257" s="16" t="s">
        <v>137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84</v>
      </c>
      <c r="BK257" s="229">
        <f>ROUND(I257*H257,2)</f>
        <v>0</v>
      </c>
      <c r="BL257" s="16" t="s">
        <v>144</v>
      </c>
      <c r="BM257" s="228" t="s">
        <v>976</v>
      </c>
    </row>
    <row r="258" s="2" customFormat="1">
      <c r="A258" s="37"/>
      <c r="B258" s="38"/>
      <c r="C258" s="39"/>
      <c r="D258" s="230" t="s">
        <v>146</v>
      </c>
      <c r="E258" s="39"/>
      <c r="F258" s="231" t="s">
        <v>977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146</v>
      </c>
      <c r="AU258" s="16" t="s">
        <v>86</v>
      </c>
    </row>
    <row r="259" s="13" customFormat="1">
      <c r="A259" s="13"/>
      <c r="B259" s="235"/>
      <c r="C259" s="236"/>
      <c r="D259" s="237" t="s">
        <v>148</v>
      </c>
      <c r="E259" s="238" t="s">
        <v>1</v>
      </c>
      <c r="F259" s="239" t="s">
        <v>941</v>
      </c>
      <c r="G259" s="236"/>
      <c r="H259" s="238" t="s">
        <v>1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148</v>
      </c>
      <c r="AU259" s="245" t="s">
        <v>86</v>
      </c>
      <c r="AV259" s="13" t="s">
        <v>84</v>
      </c>
      <c r="AW259" s="13" t="s">
        <v>32</v>
      </c>
      <c r="AX259" s="13" t="s">
        <v>76</v>
      </c>
      <c r="AY259" s="245" t="s">
        <v>137</v>
      </c>
    </row>
    <row r="260" s="13" customFormat="1">
      <c r="A260" s="13"/>
      <c r="B260" s="235"/>
      <c r="C260" s="236"/>
      <c r="D260" s="237" t="s">
        <v>148</v>
      </c>
      <c r="E260" s="238" t="s">
        <v>1</v>
      </c>
      <c r="F260" s="239" t="s">
        <v>978</v>
      </c>
      <c r="G260" s="236"/>
      <c r="H260" s="238" t="s">
        <v>1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5" t="s">
        <v>148</v>
      </c>
      <c r="AU260" s="245" t="s">
        <v>86</v>
      </c>
      <c r="AV260" s="13" t="s">
        <v>84</v>
      </c>
      <c r="AW260" s="13" t="s">
        <v>32</v>
      </c>
      <c r="AX260" s="13" t="s">
        <v>76</v>
      </c>
      <c r="AY260" s="245" t="s">
        <v>137</v>
      </c>
    </row>
    <row r="261" s="13" customFormat="1">
      <c r="A261" s="13"/>
      <c r="B261" s="235"/>
      <c r="C261" s="236"/>
      <c r="D261" s="237" t="s">
        <v>148</v>
      </c>
      <c r="E261" s="238" t="s">
        <v>1</v>
      </c>
      <c r="F261" s="239" t="s">
        <v>150</v>
      </c>
      <c r="G261" s="236"/>
      <c r="H261" s="238" t="s">
        <v>1</v>
      </c>
      <c r="I261" s="240"/>
      <c r="J261" s="236"/>
      <c r="K261" s="236"/>
      <c r="L261" s="241"/>
      <c r="M261" s="242"/>
      <c r="N261" s="243"/>
      <c r="O261" s="243"/>
      <c r="P261" s="243"/>
      <c r="Q261" s="243"/>
      <c r="R261" s="243"/>
      <c r="S261" s="243"/>
      <c r="T261" s="24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5" t="s">
        <v>148</v>
      </c>
      <c r="AU261" s="245" t="s">
        <v>86</v>
      </c>
      <c r="AV261" s="13" t="s">
        <v>84</v>
      </c>
      <c r="AW261" s="13" t="s">
        <v>32</v>
      </c>
      <c r="AX261" s="13" t="s">
        <v>76</v>
      </c>
      <c r="AY261" s="245" t="s">
        <v>137</v>
      </c>
    </row>
    <row r="262" s="14" customFormat="1">
      <c r="A262" s="14"/>
      <c r="B262" s="246"/>
      <c r="C262" s="247"/>
      <c r="D262" s="237" t="s">
        <v>148</v>
      </c>
      <c r="E262" s="248" t="s">
        <v>1</v>
      </c>
      <c r="F262" s="249" t="s">
        <v>86</v>
      </c>
      <c r="G262" s="247"/>
      <c r="H262" s="250">
        <v>2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148</v>
      </c>
      <c r="AU262" s="256" t="s">
        <v>86</v>
      </c>
      <c r="AV262" s="14" t="s">
        <v>86</v>
      </c>
      <c r="AW262" s="14" t="s">
        <v>32</v>
      </c>
      <c r="AX262" s="14" t="s">
        <v>76</v>
      </c>
      <c r="AY262" s="256" t="s">
        <v>137</v>
      </c>
    </row>
    <row r="263" s="2" customFormat="1" ht="24.15" customHeight="1">
      <c r="A263" s="37"/>
      <c r="B263" s="38"/>
      <c r="C263" s="257" t="s">
        <v>342</v>
      </c>
      <c r="D263" s="257" t="s">
        <v>207</v>
      </c>
      <c r="E263" s="258" t="s">
        <v>979</v>
      </c>
      <c r="F263" s="259" t="s">
        <v>980</v>
      </c>
      <c r="G263" s="260" t="s">
        <v>268</v>
      </c>
      <c r="H263" s="261">
        <v>2</v>
      </c>
      <c r="I263" s="262"/>
      <c r="J263" s="263">
        <f>ROUND(I263*H263,2)</f>
        <v>0</v>
      </c>
      <c r="K263" s="259" t="s">
        <v>143</v>
      </c>
      <c r="L263" s="264"/>
      <c r="M263" s="265" t="s">
        <v>1</v>
      </c>
      <c r="N263" s="266" t="s">
        <v>41</v>
      </c>
      <c r="O263" s="90"/>
      <c r="P263" s="226">
        <f>O263*H263</f>
        <v>0</v>
      </c>
      <c r="Q263" s="226">
        <v>1.2290000000000001</v>
      </c>
      <c r="R263" s="226">
        <f>Q263*H263</f>
        <v>2.4580000000000002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206</v>
      </c>
      <c r="AT263" s="228" t="s">
        <v>207</v>
      </c>
      <c r="AU263" s="228" t="s">
        <v>86</v>
      </c>
      <c r="AY263" s="16" t="s">
        <v>137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84</v>
      </c>
      <c r="BK263" s="229">
        <f>ROUND(I263*H263,2)</f>
        <v>0</v>
      </c>
      <c r="BL263" s="16" t="s">
        <v>144</v>
      </c>
      <c r="BM263" s="228" t="s">
        <v>981</v>
      </c>
    </row>
    <row r="264" s="13" customFormat="1">
      <c r="A264" s="13"/>
      <c r="B264" s="235"/>
      <c r="C264" s="236"/>
      <c r="D264" s="237" t="s">
        <v>148</v>
      </c>
      <c r="E264" s="238" t="s">
        <v>1</v>
      </c>
      <c r="F264" s="239" t="s">
        <v>982</v>
      </c>
      <c r="G264" s="236"/>
      <c r="H264" s="238" t="s">
        <v>1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148</v>
      </c>
      <c r="AU264" s="245" t="s">
        <v>86</v>
      </c>
      <c r="AV264" s="13" t="s">
        <v>84</v>
      </c>
      <c r="AW264" s="13" t="s">
        <v>32</v>
      </c>
      <c r="AX264" s="13" t="s">
        <v>76</v>
      </c>
      <c r="AY264" s="245" t="s">
        <v>137</v>
      </c>
    </row>
    <row r="265" s="13" customFormat="1">
      <c r="A265" s="13"/>
      <c r="B265" s="235"/>
      <c r="C265" s="236"/>
      <c r="D265" s="237" t="s">
        <v>148</v>
      </c>
      <c r="E265" s="238" t="s">
        <v>1</v>
      </c>
      <c r="F265" s="239" t="s">
        <v>983</v>
      </c>
      <c r="G265" s="236"/>
      <c r="H265" s="238" t="s">
        <v>1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5" t="s">
        <v>148</v>
      </c>
      <c r="AU265" s="245" t="s">
        <v>86</v>
      </c>
      <c r="AV265" s="13" t="s">
        <v>84</v>
      </c>
      <c r="AW265" s="13" t="s">
        <v>32</v>
      </c>
      <c r="AX265" s="13" t="s">
        <v>76</v>
      </c>
      <c r="AY265" s="245" t="s">
        <v>137</v>
      </c>
    </row>
    <row r="266" s="13" customFormat="1">
      <c r="A266" s="13"/>
      <c r="B266" s="235"/>
      <c r="C266" s="236"/>
      <c r="D266" s="237" t="s">
        <v>148</v>
      </c>
      <c r="E266" s="238" t="s">
        <v>1</v>
      </c>
      <c r="F266" s="239" t="s">
        <v>150</v>
      </c>
      <c r="G266" s="236"/>
      <c r="H266" s="238" t="s">
        <v>1</v>
      </c>
      <c r="I266" s="240"/>
      <c r="J266" s="236"/>
      <c r="K266" s="236"/>
      <c r="L266" s="241"/>
      <c r="M266" s="242"/>
      <c r="N266" s="243"/>
      <c r="O266" s="243"/>
      <c r="P266" s="243"/>
      <c r="Q266" s="243"/>
      <c r="R266" s="243"/>
      <c r="S266" s="243"/>
      <c r="T266" s="24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5" t="s">
        <v>148</v>
      </c>
      <c r="AU266" s="245" t="s">
        <v>86</v>
      </c>
      <c r="AV266" s="13" t="s">
        <v>84</v>
      </c>
      <c r="AW266" s="13" t="s">
        <v>32</v>
      </c>
      <c r="AX266" s="13" t="s">
        <v>76</v>
      </c>
      <c r="AY266" s="245" t="s">
        <v>137</v>
      </c>
    </row>
    <row r="267" s="14" customFormat="1">
      <c r="A267" s="14"/>
      <c r="B267" s="246"/>
      <c r="C267" s="247"/>
      <c r="D267" s="237" t="s">
        <v>148</v>
      </c>
      <c r="E267" s="248" t="s">
        <v>1</v>
      </c>
      <c r="F267" s="249" t="s">
        <v>984</v>
      </c>
      <c r="G267" s="247"/>
      <c r="H267" s="250">
        <v>2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148</v>
      </c>
      <c r="AU267" s="256" t="s">
        <v>86</v>
      </c>
      <c r="AV267" s="14" t="s">
        <v>86</v>
      </c>
      <c r="AW267" s="14" t="s">
        <v>32</v>
      </c>
      <c r="AX267" s="14" t="s">
        <v>76</v>
      </c>
      <c r="AY267" s="256" t="s">
        <v>137</v>
      </c>
    </row>
    <row r="268" s="2" customFormat="1" ht="24.15" customHeight="1">
      <c r="A268" s="37"/>
      <c r="B268" s="38"/>
      <c r="C268" s="257" t="s">
        <v>359</v>
      </c>
      <c r="D268" s="257" t="s">
        <v>207</v>
      </c>
      <c r="E268" s="258" t="s">
        <v>985</v>
      </c>
      <c r="F268" s="259" t="s">
        <v>986</v>
      </c>
      <c r="G268" s="260" t="s">
        <v>268</v>
      </c>
      <c r="H268" s="261">
        <v>1</v>
      </c>
      <c r="I268" s="262"/>
      <c r="J268" s="263">
        <f>ROUND(I268*H268,2)</f>
        <v>0</v>
      </c>
      <c r="K268" s="259" t="s">
        <v>143</v>
      </c>
      <c r="L268" s="264"/>
      <c r="M268" s="265" t="s">
        <v>1</v>
      </c>
      <c r="N268" s="266" t="s">
        <v>41</v>
      </c>
      <c r="O268" s="90"/>
      <c r="P268" s="226">
        <f>O268*H268</f>
        <v>0</v>
      </c>
      <c r="Q268" s="226">
        <v>0.050999999999999997</v>
      </c>
      <c r="R268" s="226">
        <f>Q268*H268</f>
        <v>0.050999999999999997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206</v>
      </c>
      <c r="AT268" s="228" t="s">
        <v>207</v>
      </c>
      <c r="AU268" s="228" t="s">
        <v>86</v>
      </c>
      <c r="AY268" s="16" t="s">
        <v>137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84</v>
      </c>
      <c r="BK268" s="229">
        <f>ROUND(I268*H268,2)</f>
        <v>0</v>
      </c>
      <c r="BL268" s="16" t="s">
        <v>144</v>
      </c>
      <c r="BM268" s="228" t="s">
        <v>987</v>
      </c>
    </row>
    <row r="269" s="13" customFormat="1">
      <c r="A269" s="13"/>
      <c r="B269" s="235"/>
      <c r="C269" s="236"/>
      <c r="D269" s="237" t="s">
        <v>148</v>
      </c>
      <c r="E269" s="238" t="s">
        <v>1</v>
      </c>
      <c r="F269" s="239" t="s">
        <v>982</v>
      </c>
      <c r="G269" s="236"/>
      <c r="H269" s="238" t="s">
        <v>1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5" t="s">
        <v>148</v>
      </c>
      <c r="AU269" s="245" t="s">
        <v>86</v>
      </c>
      <c r="AV269" s="13" t="s">
        <v>84</v>
      </c>
      <c r="AW269" s="13" t="s">
        <v>32</v>
      </c>
      <c r="AX269" s="13" t="s">
        <v>76</v>
      </c>
      <c r="AY269" s="245" t="s">
        <v>137</v>
      </c>
    </row>
    <row r="270" s="13" customFormat="1">
      <c r="A270" s="13"/>
      <c r="B270" s="235"/>
      <c r="C270" s="236"/>
      <c r="D270" s="237" t="s">
        <v>148</v>
      </c>
      <c r="E270" s="238" t="s">
        <v>1</v>
      </c>
      <c r="F270" s="239" t="s">
        <v>150</v>
      </c>
      <c r="G270" s="236"/>
      <c r="H270" s="238" t="s">
        <v>1</v>
      </c>
      <c r="I270" s="240"/>
      <c r="J270" s="236"/>
      <c r="K270" s="236"/>
      <c r="L270" s="241"/>
      <c r="M270" s="242"/>
      <c r="N270" s="243"/>
      <c r="O270" s="243"/>
      <c r="P270" s="243"/>
      <c r="Q270" s="243"/>
      <c r="R270" s="243"/>
      <c r="S270" s="243"/>
      <c r="T270" s="24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5" t="s">
        <v>148</v>
      </c>
      <c r="AU270" s="245" t="s">
        <v>86</v>
      </c>
      <c r="AV270" s="13" t="s">
        <v>84</v>
      </c>
      <c r="AW270" s="13" t="s">
        <v>32</v>
      </c>
      <c r="AX270" s="13" t="s">
        <v>76</v>
      </c>
      <c r="AY270" s="245" t="s">
        <v>137</v>
      </c>
    </row>
    <row r="271" s="14" customFormat="1">
      <c r="A271" s="14"/>
      <c r="B271" s="246"/>
      <c r="C271" s="247"/>
      <c r="D271" s="237" t="s">
        <v>148</v>
      </c>
      <c r="E271" s="248" t="s">
        <v>1</v>
      </c>
      <c r="F271" s="249" t="s">
        <v>988</v>
      </c>
      <c r="G271" s="247"/>
      <c r="H271" s="250">
        <v>1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6" t="s">
        <v>148</v>
      </c>
      <c r="AU271" s="256" t="s">
        <v>86</v>
      </c>
      <c r="AV271" s="14" t="s">
        <v>86</v>
      </c>
      <c r="AW271" s="14" t="s">
        <v>32</v>
      </c>
      <c r="AX271" s="14" t="s">
        <v>76</v>
      </c>
      <c r="AY271" s="256" t="s">
        <v>137</v>
      </c>
    </row>
    <row r="272" s="2" customFormat="1" ht="24.15" customHeight="1">
      <c r="A272" s="37"/>
      <c r="B272" s="38"/>
      <c r="C272" s="257" t="s">
        <v>366</v>
      </c>
      <c r="D272" s="257" t="s">
        <v>207</v>
      </c>
      <c r="E272" s="258" t="s">
        <v>989</v>
      </c>
      <c r="F272" s="259" t="s">
        <v>990</v>
      </c>
      <c r="G272" s="260" t="s">
        <v>268</v>
      </c>
      <c r="H272" s="261">
        <v>1</v>
      </c>
      <c r="I272" s="262"/>
      <c r="J272" s="263">
        <f>ROUND(I272*H272,2)</f>
        <v>0</v>
      </c>
      <c r="K272" s="259" t="s">
        <v>143</v>
      </c>
      <c r="L272" s="264"/>
      <c r="M272" s="265" t="s">
        <v>1</v>
      </c>
      <c r="N272" s="266" t="s">
        <v>41</v>
      </c>
      <c r="O272" s="90"/>
      <c r="P272" s="226">
        <f>O272*H272</f>
        <v>0</v>
      </c>
      <c r="Q272" s="226">
        <v>0.068000000000000005</v>
      </c>
      <c r="R272" s="226">
        <f>Q272*H272</f>
        <v>0.068000000000000005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206</v>
      </c>
      <c r="AT272" s="228" t="s">
        <v>207</v>
      </c>
      <c r="AU272" s="228" t="s">
        <v>86</v>
      </c>
      <c r="AY272" s="16" t="s">
        <v>137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84</v>
      </c>
      <c r="BK272" s="229">
        <f>ROUND(I272*H272,2)</f>
        <v>0</v>
      </c>
      <c r="BL272" s="16" t="s">
        <v>144</v>
      </c>
      <c r="BM272" s="228" t="s">
        <v>991</v>
      </c>
    </row>
    <row r="273" s="13" customFormat="1">
      <c r="A273" s="13"/>
      <c r="B273" s="235"/>
      <c r="C273" s="236"/>
      <c r="D273" s="237" t="s">
        <v>148</v>
      </c>
      <c r="E273" s="238" t="s">
        <v>1</v>
      </c>
      <c r="F273" s="239" t="s">
        <v>982</v>
      </c>
      <c r="G273" s="236"/>
      <c r="H273" s="238" t="s">
        <v>1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148</v>
      </c>
      <c r="AU273" s="245" t="s">
        <v>86</v>
      </c>
      <c r="AV273" s="13" t="s">
        <v>84</v>
      </c>
      <c r="AW273" s="13" t="s">
        <v>32</v>
      </c>
      <c r="AX273" s="13" t="s">
        <v>76</v>
      </c>
      <c r="AY273" s="245" t="s">
        <v>137</v>
      </c>
    </row>
    <row r="274" s="13" customFormat="1">
      <c r="A274" s="13"/>
      <c r="B274" s="235"/>
      <c r="C274" s="236"/>
      <c r="D274" s="237" t="s">
        <v>148</v>
      </c>
      <c r="E274" s="238" t="s">
        <v>1</v>
      </c>
      <c r="F274" s="239" t="s">
        <v>150</v>
      </c>
      <c r="G274" s="236"/>
      <c r="H274" s="238" t="s">
        <v>1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5" t="s">
        <v>148</v>
      </c>
      <c r="AU274" s="245" t="s">
        <v>86</v>
      </c>
      <c r="AV274" s="13" t="s">
        <v>84</v>
      </c>
      <c r="AW274" s="13" t="s">
        <v>32</v>
      </c>
      <c r="AX274" s="13" t="s">
        <v>76</v>
      </c>
      <c r="AY274" s="245" t="s">
        <v>137</v>
      </c>
    </row>
    <row r="275" s="14" customFormat="1">
      <c r="A275" s="14"/>
      <c r="B275" s="246"/>
      <c r="C275" s="247"/>
      <c r="D275" s="237" t="s">
        <v>148</v>
      </c>
      <c r="E275" s="248" t="s">
        <v>1</v>
      </c>
      <c r="F275" s="249" t="s">
        <v>988</v>
      </c>
      <c r="G275" s="247"/>
      <c r="H275" s="250">
        <v>1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148</v>
      </c>
      <c r="AU275" s="256" t="s">
        <v>86</v>
      </c>
      <c r="AV275" s="14" t="s">
        <v>86</v>
      </c>
      <c r="AW275" s="14" t="s">
        <v>32</v>
      </c>
      <c r="AX275" s="14" t="s">
        <v>76</v>
      </c>
      <c r="AY275" s="256" t="s">
        <v>137</v>
      </c>
    </row>
    <row r="276" s="2" customFormat="1" ht="24.15" customHeight="1">
      <c r="A276" s="37"/>
      <c r="B276" s="38"/>
      <c r="C276" s="257" t="s">
        <v>372</v>
      </c>
      <c r="D276" s="257" t="s">
        <v>207</v>
      </c>
      <c r="E276" s="258" t="s">
        <v>992</v>
      </c>
      <c r="F276" s="259" t="s">
        <v>993</v>
      </c>
      <c r="G276" s="260" t="s">
        <v>268</v>
      </c>
      <c r="H276" s="261">
        <v>4</v>
      </c>
      <c r="I276" s="262"/>
      <c r="J276" s="263">
        <f>ROUND(I276*H276,2)</f>
        <v>0</v>
      </c>
      <c r="K276" s="259" t="s">
        <v>143</v>
      </c>
      <c r="L276" s="264"/>
      <c r="M276" s="265" t="s">
        <v>1</v>
      </c>
      <c r="N276" s="266" t="s">
        <v>41</v>
      </c>
      <c r="O276" s="90"/>
      <c r="P276" s="226">
        <f>O276*H276</f>
        <v>0</v>
      </c>
      <c r="Q276" s="226">
        <v>0.002</v>
      </c>
      <c r="R276" s="226">
        <f>Q276*H276</f>
        <v>0.0080000000000000002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206</v>
      </c>
      <c r="AT276" s="228" t="s">
        <v>207</v>
      </c>
      <c r="AU276" s="228" t="s">
        <v>86</v>
      </c>
      <c r="AY276" s="16" t="s">
        <v>137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84</v>
      </c>
      <c r="BK276" s="229">
        <f>ROUND(I276*H276,2)</f>
        <v>0</v>
      </c>
      <c r="BL276" s="16" t="s">
        <v>144</v>
      </c>
      <c r="BM276" s="228" t="s">
        <v>994</v>
      </c>
    </row>
    <row r="277" s="13" customFormat="1">
      <c r="A277" s="13"/>
      <c r="B277" s="235"/>
      <c r="C277" s="236"/>
      <c r="D277" s="237" t="s">
        <v>148</v>
      </c>
      <c r="E277" s="238" t="s">
        <v>1</v>
      </c>
      <c r="F277" s="239" t="s">
        <v>982</v>
      </c>
      <c r="G277" s="236"/>
      <c r="H277" s="238" t="s">
        <v>1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148</v>
      </c>
      <c r="AU277" s="245" t="s">
        <v>86</v>
      </c>
      <c r="AV277" s="13" t="s">
        <v>84</v>
      </c>
      <c r="AW277" s="13" t="s">
        <v>32</v>
      </c>
      <c r="AX277" s="13" t="s">
        <v>76</v>
      </c>
      <c r="AY277" s="245" t="s">
        <v>137</v>
      </c>
    </row>
    <row r="278" s="13" customFormat="1">
      <c r="A278" s="13"/>
      <c r="B278" s="235"/>
      <c r="C278" s="236"/>
      <c r="D278" s="237" t="s">
        <v>148</v>
      </c>
      <c r="E278" s="238" t="s">
        <v>1</v>
      </c>
      <c r="F278" s="239" t="s">
        <v>150</v>
      </c>
      <c r="G278" s="236"/>
      <c r="H278" s="238" t="s">
        <v>1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5" t="s">
        <v>148</v>
      </c>
      <c r="AU278" s="245" t="s">
        <v>86</v>
      </c>
      <c r="AV278" s="13" t="s">
        <v>84</v>
      </c>
      <c r="AW278" s="13" t="s">
        <v>32</v>
      </c>
      <c r="AX278" s="13" t="s">
        <v>76</v>
      </c>
      <c r="AY278" s="245" t="s">
        <v>137</v>
      </c>
    </row>
    <row r="279" s="13" customFormat="1">
      <c r="A279" s="13"/>
      <c r="B279" s="235"/>
      <c r="C279" s="236"/>
      <c r="D279" s="237" t="s">
        <v>148</v>
      </c>
      <c r="E279" s="238" t="s">
        <v>1</v>
      </c>
      <c r="F279" s="239" t="s">
        <v>982</v>
      </c>
      <c r="G279" s="236"/>
      <c r="H279" s="238" t="s">
        <v>1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5" t="s">
        <v>148</v>
      </c>
      <c r="AU279" s="245" t="s">
        <v>86</v>
      </c>
      <c r="AV279" s="13" t="s">
        <v>84</v>
      </c>
      <c r="AW279" s="13" t="s">
        <v>32</v>
      </c>
      <c r="AX279" s="13" t="s">
        <v>76</v>
      </c>
      <c r="AY279" s="245" t="s">
        <v>137</v>
      </c>
    </row>
    <row r="280" s="13" customFormat="1">
      <c r="A280" s="13"/>
      <c r="B280" s="235"/>
      <c r="C280" s="236"/>
      <c r="D280" s="237" t="s">
        <v>148</v>
      </c>
      <c r="E280" s="238" t="s">
        <v>1</v>
      </c>
      <c r="F280" s="239" t="s">
        <v>150</v>
      </c>
      <c r="G280" s="236"/>
      <c r="H280" s="238" t="s">
        <v>1</v>
      </c>
      <c r="I280" s="240"/>
      <c r="J280" s="236"/>
      <c r="K280" s="236"/>
      <c r="L280" s="241"/>
      <c r="M280" s="242"/>
      <c r="N280" s="243"/>
      <c r="O280" s="243"/>
      <c r="P280" s="243"/>
      <c r="Q280" s="243"/>
      <c r="R280" s="243"/>
      <c r="S280" s="243"/>
      <c r="T280" s="244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5" t="s">
        <v>148</v>
      </c>
      <c r="AU280" s="245" t="s">
        <v>86</v>
      </c>
      <c r="AV280" s="13" t="s">
        <v>84</v>
      </c>
      <c r="AW280" s="13" t="s">
        <v>32</v>
      </c>
      <c r="AX280" s="13" t="s">
        <v>76</v>
      </c>
      <c r="AY280" s="245" t="s">
        <v>137</v>
      </c>
    </row>
    <row r="281" s="14" customFormat="1">
      <c r="A281" s="14"/>
      <c r="B281" s="246"/>
      <c r="C281" s="247"/>
      <c r="D281" s="237" t="s">
        <v>148</v>
      </c>
      <c r="E281" s="248" t="s">
        <v>1</v>
      </c>
      <c r="F281" s="249" t="s">
        <v>995</v>
      </c>
      <c r="G281" s="247"/>
      <c r="H281" s="250">
        <v>4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148</v>
      </c>
      <c r="AU281" s="256" t="s">
        <v>86</v>
      </c>
      <c r="AV281" s="14" t="s">
        <v>86</v>
      </c>
      <c r="AW281" s="14" t="s">
        <v>32</v>
      </c>
      <c r="AX281" s="14" t="s">
        <v>76</v>
      </c>
      <c r="AY281" s="256" t="s">
        <v>137</v>
      </c>
    </row>
    <row r="282" s="2" customFormat="1" ht="24.15" customHeight="1">
      <c r="A282" s="37"/>
      <c r="B282" s="38"/>
      <c r="C282" s="217" t="s">
        <v>378</v>
      </c>
      <c r="D282" s="217" t="s">
        <v>139</v>
      </c>
      <c r="E282" s="218" t="s">
        <v>996</v>
      </c>
      <c r="F282" s="219" t="s">
        <v>997</v>
      </c>
      <c r="G282" s="220" t="s">
        <v>268</v>
      </c>
      <c r="H282" s="221">
        <v>2</v>
      </c>
      <c r="I282" s="222"/>
      <c r="J282" s="223">
        <f>ROUND(I282*H282,2)</f>
        <v>0</v>
      </c>
      <c r="K282" s="219" t="s">
        <v>143</v>
      </c>
      <c r="L282" s="43"/>
      <c r="M282" s="224" t="s">
        <v>1</v>
      </c>
      <c r="N282" s="225" t="s">
        <v>41</v>
      </c>
      <c r="O282" s="90"/>
      <c r="P282" s="226">
        <f>O282*H282</f>
        <v>0</v>
      </c>
      <c r="Q282" s="226">
        <v>0.21734000000000001</v>
      </c>
      <c r="R282" s="226">
        <f>Q282*H282</f>
        <v>0.43468000000000001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144</v>
      </c>
      <c r="AT282" s="228" t="s">
        <v>139</v>
      </c>
      <c r="AU282" s="228" t="s">
        <v>86</v>
      </c>
      <c r="AY282" s="16" t="s">
        <v>137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84</v>
      </c>
      <c r="BK282" s="229">
        <f>ROUND(I282*H282,2)</f>
        <v>0</v>
      </c>
      <c r="BL282" s="16" t="s">
        <v>144</v>
      </c>
      <c r="BM282" s="228" t="s">
        <v>998</v>
      </c>
    </row>
    <row r="283" s="2" customFormat="1">
      <c r="A283" s="37"/>
      <c r="B283" s="38"/>
      <c r="C283" s="39"/>
      <c r="D283" s="230" t="s">
        <v>146</v>
      </c>
      <c r="E283" s="39"/>
      <c r="F283" s="231" t="s">
        <v>999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146</v>
      </c>
      <c r="AU283" s="16" t="s">
        <v>86</v>
      </c>
    </row>
    <row r="284" s="13" customFormat="1">
      <c r="A284" s="13"/>
      <c r="B284" s="235"/>
      <c r="C284" s="236"/>
      <c r="D284" s="237" t="s">
        <v>148</v>
      </c>
      <c r="E284" s="238" t="s">
        <v>1</v>
      </c>
      <c r="F284" s="239" t="s">
        <v>982</v>
      </c>
      <c r="G284" s="236"/>
      <c r="H284" s="238" t="s">
        <v>1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148</v>
      </c>
      <c r="AU284" s="245" t="s">
        <v>86</v>
      </c>
      <c r="AV284" s="13" t="s">
        <v>84</v>
      </c>
      <c r="AW284" s="13" t="s">
        <v>32</v>
      </c>
      <c r="AX284" s="13" t="s">
        <v>76</v>
      </c>
      <c r="AY284" s="245" t="s">
        <v>137</v>
      </c>
    </row>
    <row r="285" s="13" customFormat="1">
      <c r="A285" s="13"/>
      <c r="B285" s="235"/>
      <c r="C285" s="236"/>
      <c r="D285" s="237" t="s">
        <v>148</v>
      </c>
      <c r="E285" s="238" t="s">
        <v>1</v>
      </c>
      <c r="F285" s="239" t="s">
        <v>150</v>
      </c>
      <c r="G285" s="236"/>
      <c r="H285" s="238" t="s">
        <v>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148</v>
      </c>
      <c r="AU285" s="245" t="s">
        <v>86</v>
      </c>
      <c r="AV285" s="13" t="s">
        <v>84</v>
      </c>
      <c r="AW285" s="13" t="s">
        <v>32</v>
      </c>
      <c r="AX285" s="13" t="s">
        <v>76</v>
      </c>
      <c r="AY285" s="245" t="s">
        <v>137</v>
      </c>
    </row>
    <row r="286" s="14" customFormat="1">
      <c r="A286" s="14"/>
      <c r="B286" s="246"/>
      <c r="C286" s="247"/>
      <c r="D286" s="237" t="s">
        <v>148</v>
      </c>
      <c r="E286" s="248" t="s">
        <v>1</v>
      </c>
      <c r="F286" s="249" t="s">
        <v>86</v>
      </c>
      <c r="G286" s="247"/>
      <c r="H286" s="250">
        <v>2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148</v>
      </c>
      <c r="AU286" s="256" t="s">
        <v>86</v>
      </c>
      <c r="AV286" s="14" t="s">
        <v>86</v>
      </c>
      <c r="AW286" s="14" t="s">
        <v>32</v>
      </c>
      <c r="AX286" s="14" t="s">
        <v>76</v>
      </c>
      <c r="AY286" s="256" t="s">
        <v>137</v>
      </c>
    </row>
    <row r="287" s="2" customFormat="1" ht="16.5" customHeight="1">
      <c r="A287" s="37"/>
      <c r="B287" s="38"/>
      <c r="C287" s="257" t="s">
        <v>383</v>
      </c>
      <c r="D287" s="257" t="s">
        <v>207</v>
      </c>
      <c r="E287" s="258" t="s">
        <v>1000</v>
      </c>
      <c r="F287" s="259" t="s">
        <v>1001</v>
      </c>
      <c r="G287" s="260" t="s">
        <v>268</v>
      </c>
      <c r="H287" s="261">
        <v>2</v>
      </c>
      <c r="I287" s="262"/>
      <c r="J287" s="263">
        <f>ROUND(I287*H287,2)</f>
        <v>0</v>
      </c>
      <c r="K287" s="259" t="s">
        <v>1</v>
      </c>
      <c r="L287" s="264"/>
      <c r="M287" s="265" t="s">
        <v>1</v>
      </c>
      <c r="N287" s="266" t="s">
        <v>41</v>
      </c>
      <c r="O287" s="90"/>
      <c r="P287" s="226">
        <f>O287*H287</f>
        <v>0</v>
      </c>
      <c r="Q287" s="226">
        <v>0.19600000000000001</v>
      </c>
      <c r="R287" s="226">
        <f>Q287*H287</f>
        <v>0.39200000000000002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206</v>
      </c>
      <c r="AT287" s="228" t="s">
        <v>207</v>
      </c>
      <c r="AU287" s="228" t="s">
        <v>86</v>
      </c>
      <c r="AY287" s="16" t="s">
        <v>137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84</v>
      </c>
      <c r="BK287" s="229">
        <f>ROUND(I287*H287,2)</f>
        <v>0</v>
      </c>
      <c r="BL287" s="16" t="s">
        <v>144</v>
      </c>
      <c r="BM287" s="228" t="s">
        <v>1002</v>
      </c>
    </row>
    <row r="288" s="2" customFormat="1" ht="16.5" customHeight="1">
      <c r="A288" s="37"/>
      <c r="B288" s="38"/>
      <c r="C288" s="217" t="s">
        <v>390</v>
      </c>
      <c r="D288" s="217" t="s">
        <v>139</v>
      </c>
      <c r="E288" s="218" t="s">
        <v>1003</v>
      </c>
      <c r="F288" s="219" t="s">
        <v>1004</v>
      </c>
      <c r="G288" s="220" t="s">
        <v>280</v>
      </c>
      <c r="H288" s="221">
        <v>30.600000000000001</v>
      </c>
      <c r="I288" s="222"/>
      <c r="J288" s="223">
        <f>ROUND(I288*H288,2)</f>
        <v>0</v>
      </c>
      <c r="K288" s="219" t="s">
        <v>1</v>
      </c>
      <c r="L288" s="43"/>
      <c r="M288" s="224" t="s">
        <v>1</v>
      </c>
      <c r="N288" s="225" t="s">
        <v>41</v>
      </c>
      <c r="O288" s="90"/>
      <c r="P288" s="226">
        <f>O288*H288</f>
        <v>0</v>
      </c>
      <c r="Q288" s="226">
        <v>0.01</v>
      </c>
      <c r="R288" s="226">
        <f>Q288*H288</f>
        <v>0.30599999999999999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144</v>
      </c>
      <c r="AT288" s="228" t="s">
        <v>139</v>
      </c>
      <c r="AU288" s="228" t="s">
        <v>86</v>
      </c>
      <c r="AY288" s="16" t="s">
        <v>137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84</v>
      </c>
      <c r="BK288" s="229">
        <f>ROUND(I288*H288,2)</f>
        <v>0</v>
      </c>
      <c r="BL288" s="16" t="s">
        <v>144</v>
      </c>
      <c r="BM288" s="228" t="s">
        <v>1005</v>
      </c>
    </row>
    <row r="289" s="13" customFormat="1">
      <c r="A289" s="13"/>
      <c r="B289" s="235"/>
      <c r="C289" s="236"/>
      <c r="D289" s="237" t="s">
        <v>148</v>
      </c>
      <c r="E289" s="238" t="s">
        <v>1</v>
      </c>
      <c r="F289" s="239" t="s">
        <v>445</v>
      </c>
      <c r="G289" s="236"/>
      <c r="H289" s="238" t="s">
        <v>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148</v>
      </c>
      <c r="AU289" s="245" t="s">
        <v>86</v>
      </c>
      <c r="AV289" s="13" t="s">
        <v>84</v>
      </c>
      <c r="AW289" s="13" t="s">
        <v>32</v>
      </c>
      <c r="AX289" s="13" t="s">
        <v>76</v>
      </c>
      <c r="AY289" s="245" t="s">
        <v>137</v>
      </c>
    </row>
    <row r="290" s="13" customFormat="1">
      <c r="A290" s="13"/>
      <c r="B290" s="235"/>
      <c r="C290" s="236"/>
      <c r="D290" s="237" t="s">
        <v>148</v>
      </c>
      <c r="E290" s="238" t="s">
        <v>1</v>
      </c>
      <c r="F290" s="239" t="s">
        <v>150</v>
      </c>
      <c r="G290" s="236"/>
      <c r="H290" s="238" t="s">
        <v>1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5" t="s">
        <v>148</v>
      </c>
      <c r="AU290" s="245" t="s">
        <v>86</v>
      </c>
      <c r="AV290" s="13" t="s">
        <v>84</v>
      </c>
      <c r="AW290" s="13" t="s">
        <v>32</v>
      </c>
      <c r="AX290" s="13" t="s">
        <v>76</v>
      </c>
      <c r="AY290" s="245" t="s">
        <v>137</v>
      </c>
    </row>
    <row r="291" s="14" customFormat="1">
      <c r="A291" s="14"/>
      <c r="B291" s="246"/>
      <c r="C291" s="247"/>
      <c r="D291" s="237" t="s">
        <v>148</v>
      </c>
      <c r="E291" s="248" t="s">
        <v>1</v>
      </c>
      <c r="F291" s="249" t="s">
        <v>963</v>
      </c>
      <c r="G291" s="247"/>
      <c r="H291" s="250">
        <v>30.600000000000001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6" t="s">
        <v>148</v>
      </c>
      <c r="AU291" s="256" t="s">
        <v>86</v>
      </c>
      <c r="AV291" s="14" t="s">
        <v>86</v>
      </c>
      <c r="AW291" s="14" t="s">
        <v>32</v>
      </c>
      <c r="AX291" s="14" t="s">
        <v>76</v>
      </c>
      <c r="AY291" s="256" t="s">
        <v>137</v>
      </c>
    </row>
    <row r="292" s="2" customFormat="1" ht="16.5" customHeight="1">
      <c r="A292" s="37"/>
      <c r="B292" s="38"/>
      <c r="C292" s="217" t="s">
        <v>396</v>
      </c>
      <c r="D292" s="217" t="s">
        <v>139</v>
      </c>
      <c r="E292" s="218" t="s">
        <v>1006</v>
      </c>
      <c r="F292" s="219" t="s">
        <v>1007</v>
      </c>
      <c r="G292" s="220" t="s">
        <v>280</v>
      </c>
      <c r="H292" s="221">
        <v>30.600000000000001</v>
      </c>
      <c r="I292" s="222"/>
      <c r="J292" s="223">
        <f>ROUND(I292*H292,2)</f>
        <v>0</v>
      </c>
      <c r="K292" s="219" t="s">
        <v>1</v>
      </c>
      <c r="L292" s="43"/>
      <c r="M292" s="224" t="s">
        <v>1</v>
      </c>
      <c r="N292" s="225" t="s">
        <v>41</v>
      </c>
      <c r="O292" s="90"/>
      <c r="P292" s="226">
        <f>O292*H292</f>
        <v>0</v>
      </c>
      <c r="Q292" s="226">
        <v>0.01</v>
      </c>
      <c r="R292" s="226">
        <f>Q292*H292</f>
        <v>0.30599999999999999</v>
      </c>
      <c r="S292" s="226">
        <v>0</v>
      </c>
      <c r="T292" s="227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28" t="s">
        <v>144</v>
      </c>
      <c r="AT292" s="228" t="s">
        <v>139</v>
      </c>
      <c r="AU292" s="228" t="s">
        <v>86</v>
      </c>
      <c r="AY292" s="16" t="s">
        <v>137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6" t="s">
        <v>84</v>
      </c>
      <c r="BK292" s="229">
        <f>ROUND(I292*H292,2)</f>
        <v>0</v>
      </c>
      <c r="BL292" s="16" t="s">
        <v>144</v>
      </c>
      <c r="BM292" s="228" t="s">
        <v>1008</v>
      </c>
    </row>
    <row r="293" s="13" customFormat="1">
      <c r="A293" s="13"/>
      <c r="B293" s="235"/>
      <c r="C293" s="236"/>
      <c r="D293" s="237" t="s">
        <v>148</v>
      </c>
      <c r="E293" s="238" t="s">
        <v>1</v>
      </c>
      <c r="F293" s="239" t="s">
        <v>445</v>
      </c>
      <c r="G293" s="236"/>
      <c r="H293" s="238" t="s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5" t="s">
        <v>148</v>
      </c>
      <c r="AU293" s="245" t="s">
        <v>86</v>
      </c>
      <c r="AV293" s="13" t="s">
        <v>84</v>
      </c>
      <c r="AW293" s="13" t="s">
        <v>32</v>
      </c>
      <c r="AX293" s="13" t="s">
        <v>76</v>
      </c>
      <c r="AY293" s="245" t="s">
        <v>137</v>
      </c>
    </row>
    <row r="294" s="13" customFormat="1">
      <c r="A294" s="13"/>
      <c r="B294" s="235"/>
      <c r="C294" s="236"/>
      <c r="D294" s="237" t="s">
        <v>148</v>
      </c>
      <c r="E294" s="238" t="s">
        <v>1</v>
      </c>
      <c r="F294" s="239" t="s">
        <v>150</v>
      </c>
      <c r="G294" s="236"/>
      <c r="H294" s="238" t="s">
        <v>1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5" t="s">
        <v>148</v>
      </c>
      <c r="AU294" s="245" t="s">
        <v>86</v>
      </c>
      <c r="AV294" s="13" t="s">
        <v>84</v>
      </c>
      <c r="AW294" s="13" t="s">
        <v>32</v>
      </c>
      <c r="AX294" s="13" t="s">
        <v>76</v>
      </c>
      <c r="AY294" s="245" t="s">
        <v>137</v>
      </c>
    </row>
    <row r="295" s="14" customFormat="1">
      <c r="A295" s="14"/>
      <c r="B295" s="246"/>
      <c r="C295" s="247"/>
      <c r="D295" s="237" t="s">
        <v>148</v>
      </c>
      <c r="E295" s="248" t="s">
        <v>1</v>
      </c>
      <c r="F295" s="249" t="s">
        <v>963</v>
      </c>
      <c r="G295" s="247"/>
      <c r="H295" s="250">
        <v>30.600000000000001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148</v>
      </c>
      <c r="AU295" s="256" t="s">
        <v>86</v>
      </c>
      <c r="AV295" s="14" t="s">
        <v>86</v>
      </c>
      <c r="AW295" s="14" t="s">
        <v>32</v>
      </c>
      <c r="AX295" s="14" t="s">
        <v>76</v>
      </c>
      <c r="AY295" s="256" t="s">
        <v>137</v>
      </c>
    </row>
    <row r="296" s="12" customFormat="1" ht="22.8" customHeight="1">
      <c r="A296" s="12"/>
      <c r="B296" s="201"/>
      <c r="C296" s="202"/>
      <c r="D296" s="203" t="s">
        <v>75</v>
      </c>
      <c r="E296" s="215" t="s">
        <v>792</v>
      </c>
      <c r="F296" s="215" t="s">
        <v>777</v>
      </c>
      <c r="G296" s="202"/>
      <c r="H296" s="202"/>
      <c r="I296" s="205"/>
      <c r="J296" s="216">
        <f>BK296</f>
        <v>0</v>
      </c>
      <c r="K296" s="202"/>
      <c r="L296" s="207"/>
      <c r="M296" s="208"/>
      <c r="N296" s="209"/>
      <c r="O296" s="209"/>
      <c r="P296" s="210">
        <f>SUM(P297:P298)</f>
        <v>0</v>
      </c>
      <c r="Q296" s="209"/>
      <c r="R296" s="210">
        <f>SUM(R297:R298)</f>
        <v>0</v>
      </c>
      <c r="S296" s="209"/>
      <c r="T296" s="211">
        <f>SUM(T297:T298)</f>
        <v>0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12" t="s">
        <v>84</v>
      </c>
      <c r="AT296" s="213" t="s">
        <v>75</v>
      </c>
      <c r="AU296" s="213" t="s">
        <v>84</v>
      </c>
      <c r="AY296" s="212" t="s">
        <v>137</v>
      </c>
      <c r="BK296" s="214">
        <f>SUM(BK297:BK298)</f>
        <v>0</v>
      </c>
    </row>
    <row r="297" s="2" customFormat="1" ht="24.15" customHeight="1">
      <c r="A297" s="37"/>
      <c r="B297" s="38"/>
      <c r="C297" s="217" t="s">
        <v>401</v>
      </c>
      <c r="D297" s="217" t="s">
        <v>139</v>
      </c>
      <c r="E297" s="218" t="s">
        <v>1009</v>
      </c>
      <c r="F297" s="219" t="s">
        <v>1010</v>
      </c>
      <c r="G297" s="220" t="s">
        <v>210</v>
      </c>
      <c r="H297" s="221">
        <v>9.9079999999999995</v>
      </c>
      <c r="I297" s="222"/>
      <c r="J297" s="223">
        <f>ROUND(I297*H297,2)</f>
        <v>0</v>
      </c>
      <c r="K297" s="219" t="s">
        <v>143</v>
      </c>
      <c r="L297" s="43"/>
      <c r="M297" s="224" t="s">
        <v>1</v>
      </c>
      <c r="N297" s="225" t="s">
        <v>41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144</v>
      </c>
      <c r="AT297" s="228" t="s">
        <v>139</v>
      </c>
      <c r="AU297" s="228" t="s">
        <v>86</v>
      </c>
      <c r="AY297" s="16" t="s">
        <v>137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84</v>
      </c>
      <c r="BK297" s="229">
        <f>ROUND(I297*H297,2)</f>
        <v>0</v>
      </c>
      <c r="BL297" s="16" t="s">
        <v>144</v>
      </c>
      <c r="BM297" s="228" t="s">
        <v>1011</v>
      </c>
    </row>
    <row r="298" s="2" customFormat="1">
      <c r="A298" s="37"/>
      <c r="B298" s="38"/>
      <c r="C298" s="39"/>
      <c r="D298" s="230" t="s">
        <v>146</v>
      </c>
      <c r="E298" s="39"/>
      <c r="F298" s="231" t="s">
        <v>1012</v>
      </c>
      <c r="G298" s="39"/>
      <c r="H298" s="39"/>
      <c r="I298" s="232"/>
      <c r="J298" s="39"/>
      <c r="K298" s="39"/>
      <c r="L298" s="43"/>
      <c r="M298" s="269"/>
      <c r="N298" s="270"/>
      <c r="O298" s="271"/>
      <c r="P298" s="271"/>
      <c r="Q298" s="271"/>
      <c r="R298" s="271"/>
      <c r="S298" s="271"/>
      <c r="T298" s="272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146</v>
      </c>
      <c r="AU298" s="16" t="s">
        <v>86</v>
      </c>
    </row>
    <row r="299" s="2" customFormat="1" ht="6.96" customHeight="1">
      <c r="A299" s="37"/>
      <c r="B299" s="65"/>
      <c r="C299" s="66"/>
      <c r="D299" s="66"/>
      <c r="E299" s="66"/>
      <c r="F299" s="66"/>
      <c r="G299" s="66"/>
      <c r="H299" s="66"/>
      <c r="I299" s="66"/>
      <c r="J299" s="66"/>
      <c r="K299" s="66"/>
      <c r="L299" s="43"/>
      <c r="M299" s="37"/>
      <c r="O299" s="37"/>
      <c r="P299" s="37"/>
      <c r="Q299" s="37"/>
      <c r="R299" s="37"/>
      <c r="S299" s="37"/>
      <c r="T299" s="37"/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</row>
  </sheetData>
  <sheetProtection sheet="1" autoFilter="0" formatColumns="0" formatRows="0" objects="1" scenarios="1" spinCount="100000" saltValue="BXqmnNeRbh4x4NtpBvNiYAohsvm2JGp08oe5E0d6CzuJEhhE+vENm0n+2Eq6xrHDwSAZrj2kYWnnHZzZ3E7Oig==" hashValue="8B/hqa7En6NjGVyEM/Azi9x/ta1OBZM8q0GG5vtsoZ7U3CPD15xr3i4mCk972kIRgYq3f51h0dgMYPUkGQ35uA==" algorithmName="SHA-512" password="CC35"/>
  <autoFilter ref="C119:K29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4" r:id="rId1" display="https://podminky.urs.cz/item/CS_URS_2023_01/131251201"/>
    <hyperlink ref="F131" r:id="rId2" display="https://podminky.urs.cz/item/CS_URS_2023_01/131351201"/>
    <hyperlink ref="F138" r:id="rId3" display="https://podminky.urs.cz/item/CS_URS_2023_01/132254203"/>
    <hyperlink ref="F145" r:id="rId4" display="https://podminky.urs.cz/item/CS_URS_2023_01/132354203"/>
    <hyperlink ref="F152" r:id="rId5" display="https://podminky.urs.cz/item/CS_URS_2023_01/151101101"/>
    <hyperlink ref="F158" r:id="rId6" display="https://podminky.urs.cz/item/CS_URS_2023_01/151101111"/>
    <hyperlink ref="F160" r:id="rId7" display="https://podminky.urs.cz/item/CS_URS_2023_01/151101201"/>
    <hyperlink ref="F165" r:id="rId8" display="https://podminky.urs.cz/item/CS_URS_2023_01/151101211"/>
    <hyperlink ref="F167" r:id="rId9" display="https://podminky.urs.cz/item/CS_URS_2023_01/162351103"/>
    <hyperlink ref="F175" r:id="rId10" display="https://podminky.urs.cz/item/CS_URS_2023_01/162351123"/>
    <hyperlink ref="F183" r:id="rId11" display="https://podminky.urs.cz/item/CS_URS_2023_01/162751115"/>
    <hyperlink ref="F188" r:id="rId12" display="https://podminky.urs.cz/item/CS_URS_2023_01/162751135"/>
    <hyperlink ref="F193" r:id="rId13" display="https://podminky.urs.cz/item/CS_URS_2023_01/171201201"/>
    <hyperlink ref="F197" r:id="rId14" display="https://podminky.urs.cz/item/CS_URS_2023_01/167151111"/>
    <hyperlink ref="F201" r:id="rId15" display="https://podminky.urs.cz/item/CS_URS_2023_01/167151112"/>
    <hyperlink ref="F205" r:id="rId16" display="https://podminky.urs.cz/item/CS_URS_2023_01/171201231"/>
    <hyperlink ref="F209" r:id="rId17" display="https://podminky.urs.cz/item/CS_URS_2023_01/174151101"/>
    <hyperlink ref="F215" r:id="rId18" display="https://podminky.urs.cz/item/CS_URS_2023_01/181951114"/>
    <hyperlink ref="F220" r:id="rId19" display="https://podminky.urs.cz/item/CS_URS_2023_01/175151101"/>
    <hyperlink ref="F228" r:id="rId20" display="https://podminky.urs.cz/item/CS_URS_2023_01/451573111"/>
    <hyperlink ref="F235" r:id="rId21" display="https://podminky.urs.cz/item/CS_URS_2023_01/116951213"/>
    <hyperlink ref="F242" r:id="rId22" display="https://podminky.urs.cz/item/CS_URS_2023_01/871360320"/>
    <hyperlink ref="F251" r:id="rId23" display="https://podminky.urs.cz/item/CS_URS_2023_01/871315221"/>
    <hyperlink ref="F258" r:id="rId24" display="https://podminky.urs.cz/item/CS_URS_2023_01/894411121"/>
    <hyperlink ref="F283" r:id="rId25" display="https://podminky.urs.cz/item/CS_URS_2023_01/899104111"/>
    <hyperlink ref="F298" r:id="rId26" display="https://podminky.urs.cz/item/CS_URS_2023_01/998276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NPK a.s., Pardubická nemocnice, Venkovní úpravy před Pavilonem 13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1014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ROUND((SUM(BE119:BE154)),  2)</f>
        <v>0</v>
      </c>
      <c r="G33" s="37"/>
      <c r="H33" s="37"/>
      <c r="I33" s="154">
        <v>0.20999999999999999</v>
      </c>
      <c r="J33" s="153">
        <f>ROUND(((SUM(BE119:BE154))*I33),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ROUND((SUM(BF119:BF154)),  2)</f>
        <v>0</v>
      </c>
      <c r="G34" s="37"/>
      <c r="H34" s="37"/>
      <c r="I34" s="154">
        <v>0.14999999999999999</v>
      </c>
      <c r="J34" s="153">
        <f>ROUND(((SUM(BF119:BF154))*I34),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ROUND((SUM(BG119:BG154)),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ROUND((SUM(BH119:BH154)),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ROUND((SUM(BI119:BI154)),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NPK a.s., Pardubická nemocnice, Venkovní úpravy před Pavilonem 13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D2_05 - Sadové úpravy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Nemocnice Pardubického kraje a.s.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Irena Dundychová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1015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8"/>
      <c r="C98" s="179"/>
      <c r="D98" s="180" t="s">
        <v>1016</v>
      </c>
      <c r="E98" s="181"/>
      <c r="F98" s="181"/>
      <c r="G98" s="181"/>
      <c r="H98" s="181"/>
      <c r="I98" s="181"/>
      <c r="J98" s="182">
        <f>J124</f>
        <v>0</v>
      </c>
      <c r="K98" s="179"/>
      <c r="L98" s="183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8"/>
      <c r="C99" s="179"/>
      <c r="D99" s="180" t="s">
        <v>1017</v>
      </c>
      <c r="E99" s="181"/>
      <c r="F99" s="181"/>
      <c r="G99" s="181"/>
      <c r="H99" s="181"/>
      <c r="I99" s="181"/>
      <c r="J99" s="182">
        <f>J130</f>
        <v>0</v>
      </c>
      <c r="K99" s="179"/>
      <c r="L99" s="18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NPK a.s., Pardubická nemocnice, Venkovní úpravy před Pavilonem 13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D2_05 - Sadové úpravy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Pardubice</v>
      </c>
      <c r="G113" s="39"/>
      <c r="H113" s="39"/>
      <c r="I113" s="31" t="s">
        <v>22</v>
      </c>
      <c r="J113" s="78" t="str">
        <f>IF(J12="","",J12)</f>
        <v>29. 3. 2023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Nemocnice Pardubického kraje a.s.</v>
      </c>
      <c r="G115" s="39"/>
      <c r="H115" s="39"/>
      <c r="I115" s="31" t="s">
        <v>30</v>
      </c>
      <c r="J115" s="35" t="str">
        <f>E21</f>
        <v>Penta Projekt s.r.o., Mrštíkova 12, Jihlava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Irena Dundychová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123</v>
      </c>
      <c r="D118" s="193" t="s">
        <v>61</v>
      </c>
      <c r="E118" s="193" t="s">
        <v>57</v>
      </c>
      <c r="F118" s="193" t="s">
        <v>58</v>
      </c>
      <c r="G118" s="193" t="s">
        <v>124</v>
      </c>
      <c r="H118" s="193" t="s">
        <v>125</v>
      </c>
      <c r="I118" s="193" t="s">
        <v>126</v>
      </c>
      <c r="J118" s="193" t="s">
        <v>104</v>
      </c>
      <c r="K118" s="194" t="s">
        <v>127</v>
      </c>
      <c r="L118" s="195"/>
      <c r="M118" s="99" t="s">
        <v>1</v>
      </c>
      <c r="N118" s="100" t="s">
        <v>40</v>
      </c>
      <c r="O118" s="100" t="s">
        <v>128</v>
      </c>
      <c r="P118" s="100" t="s">
        <v>129</v>
      </c>
      <c r="Q118" s="100" t="s">
        <v>130</v>
      </c>
      <c r="R118" s="100" t="s">
        <v>131</v>
      </c>
      <c r="S118" s="100" t="s">
        <v>132</v>
      </c>
      <c r="T118" s="101" t="s">
        <v>133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134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P120+P124+P130</f>
        <v>0</v>
      </c>
      <c r="Q119" s="103"/>
      <c r="R119" s="198">
        <f>R120+R124+R130</f>
        <v>1.5E-05</v>
      </c>
      <c r="S119" s="103"/>
      <c r="T119" s="199">
        <f>T120+T124+T130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106</v>
      </c>
      <c r="BK119" s="200">
        <f>BK120+BK124+BK130</f>
        <v>0</v>
      </c>
    </row>
    <row r="120" s="12" customFormat="1" ht="25.92" customHeight="1">
      <c r="A120" s="12"/>
      <c r="B120" s="201"/>
      <c r="C120" s="202"/>
      <c r="D120" s="203" t="s">
        <v>75</v>
      </c>
      <c r="E120" s="204" t="s">
        <v>1018</v>
      </c>
      <c r="F120" s="204" t="s">
        <v>1019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0</v>
      </c>
      <c r="S120" s="209"/>
      <c r="T120" s="211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84</v>
      </c>
      <c r="AT120" s="213" t="s">
        <v>75</v>
      </c>
      <c r="AU120" s="213" t="s">
        <v>76</v>
      </c>
      <c r="AY120" s="212" t="s">
        <v>137</v>
      </c>
      <c r="BK120" s="214">
        <f>SUM(BK121:BK123)</f>
        <v>0</v>
      </c>
    </row>
    <row r="121" s="2" customFormat="1" ht="16.5" customHeight="1">
      <c r="A121" s="37"/>
      <c r="B121" s="38"/>
      <c r="C121" s="217" t="s">
        <v>84</v>
      </c>
      <c r="D121" s="217" t="s">
        <v>139</v>
      </c>
      <c r="E121" s="218" t="s">
        <v>1020</v>
      </c>
      <c r="F121" s="219" t="s">
        <v>1021</v>
      </c>
      <c r="G121" s="220" t="s">
        <v>1022</v>
      </c>
      <c r="H121" s="221">
        <v>2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41</v>
      </c>
      <c r="O121" s="90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28" t="s">
        <v>144</v>
      </c>
      <c r="AT121" s="228" t="s">
        <v>139</v>
      </c>
      <c r="AU121" s="228" t="s">
        <v>84</v>
      </c>
      <c r="AY121" s="16" t="s">
        <v>137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6" t="s">
        <v>84</v>
      </c>
      <c r="BK121" s="229">
        <f>ROUND(I121*H121,2)</f>
        <v>0</v>
      </c>
      <c r="BL121" s="16" t="s">
        <v>144</v>
      </c>
      <c r="BM121" s="228" t="s">
        <v>1023</v>
      </c>
    </row>
    <row r="122" s="13" customFormat="1">
      <c r="A122" s="13"/>
      <c r="B122" s="235"/>
      <c r="C122" s="236"/>
      <c r="D122" s="237" t="s">
        <v>148</v>
      </c>
      <c r="E122" s="238" t="s">
        <v>1</v>
      </c>
      <c r="F122" s="239" t="s">
        <v>1024</v>
      </c>
      <c r="G122" s="236"/>
      <c r="H122" s="238" t="s">
        <v>1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5" t="s">
        <v>148</v>
      </c>
      <c r="AU122" s="245" t="s">
        <v>84</v>
      </c>
      <c r="AV122" s="13" t="s">
        <v>84</v>
      </c>
      <c r="AW122" s="13" t="s">
        <v>32</v>
      </c>
      <c r="AX122" s="13" t="s">
        <v>76</v>
      </c>
      <c r="AY122" s="245" t="s">
        <v>137</v>
      </c>
    </row>
    <row r="123" s="14" customFormat="1">
      <c r="A123" s="14"/>
      <c r="B123" s="246"/>
      <c r="C123" s="247"/>
      <c r="D123" s="237" t="s">
        <v>148</v>
      </c>
      <c r="E123" s="248" t="s">
        <v>1</v>
      </c>
      <c r="F123" s="249" t="s">
        <v>86</v>
      </c>
      <c r="G123" s="247"/>
      <c r="H123" s="250">
        <v>2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148</v>
      </c>
      <c r="AU123" s="256" t="s">
        <v>84</v>
      </c>
      <c r="AV123" s="14" t="s">
        <v>86</v>
      </c>
      <c r="AW123" s="14" t="s">
        <v>32</v>
      </c>
      <c r="AX123" s="14" t="s">
        <v>84</v>
      </c>
      <c r="AY123" s="256" t="s">
        <v>137</v>
      </c>
    </row>
    <row r="124" s="12" customFormat="1" ht="25.92" customHeight="1">
      <c r="A124" s="12"/>
      <c r="B124" s="201"/>
      <c r="C124" s="202"/>
      <c r="D124" s="203" t="s">
        <v>75</v>
      </c>
      <c r="E124" s="204" t="s">
        <v>1025</v>
      </c>
      <c r="F124" s="204" t="s">
        <v>1026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SUM(P125:P129)</f>
        <v>0</v>
      </c>
      <c r="Q124" s="209"/>
      <c r="R124" s="210">
        <f>SUM(R125:R129)</f>
        <v>0</v>
      </c>
      <c r="S124" s="209"/>
      <c r="T124" s="211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84</v>
      </c>
      <c r="AT124" s="213" t="s">
        <v>75</v>
      </c>
      <c r="AU124" s="213" t="s">
        <v>76</v>
      </c>
      <c r="AY124" s="212" t="s">
        <v>137</v>
      </c>
      <c r="BK124" s="214">
        <f>SUM(BK125:BK129)</f>
        <v>0</v>
      </c>
    </row>
    <row r="125" s="2" customFormat="1" ht="16.5" customHeight="1">
      <c r="A125" s="37"/>
      <c r="B125" s="38"/>
      <c r="C125" s="217" t="s">
        <v>86</v>
      </c>
      <c r="D125" s="217" t="s">
        <v>139</v>
      </c>
      <c r="E125" s="218" t="s">
        <v>1027</v>
      </c>
      <c r="F125" s="219" t="s">
        <v>1028</v>
      </c>
      <c r="G125" s="220" t="s">
        <v>422</v>
      </c>
      <c r="H125" s="221">
        <v>9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41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144</v>
      </c>
      <c r="AT125" s="228" t="s">
        <v>139</v>
      </c>
      <c r="AU125" s="228" t="s">
        <v>84</v>
      </c>
      <c r="AY125" s="16" t="s">
        <v>137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84</v>
      </c>
      <c r="BK125" s="229">
        <f>ROUND(I125*H125,2)</f>
        <v>0</v>
      </c>
      <c r="BL125" s="16" t="s">
        <v>144</v>
      </c>
      <c r="BM125" s="228" t="s">
        <v>1029</v>
      </c>
    </row>
    <row r="126" s="2" customFormat="1" ht="16.5" customHeight="1">
      <c r="A126" s="37"/>
      <c r="B126" s="38"/>
      <c r="C126" s="217" t="s">
        <v>161</v>
      </c>
      <c r="D126" s="217" t="s">
        <v>139</v>
      </c>
      <c r="E126" s="218" t="s">
        <v>1030</v>
      </c>
      <c r="F126" s="219" t="s">
        <v>1031</v>
      </c>
      <c r="G126" s="220" t="s">
        <v>1022</v>
      </c>
      <c r="H126" s="221">
        <v>2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41</v>
      </c>
      <c r="O126" s="90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144</v>
      </c>
      <c r="AT126" s="228" t="s">
        <v>139</v>
      </c>
      <c r="AU126" s="228" t="s">
        <v>84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144</v>
      </c>
      <c r="BM126" s="228" t="s">
        <v>1032</v>
      </c>
    </row>
    <row r="127" s="2" customFormat="1" ht="16.5" customHeight="1">
      <c r="A127" s="37"/>
      <c r="B127" s="38"/>
      <c r="C127" s="217" t="s">
        <v>144</v>
      </c>
      <c r="D127" s="217" t="s">
        <v>139</v>
      </c>
      <c r="E127" s="218" t="s">
        <v>1033</v>
      </c>
      <c r="F127" s="219" t="s">
        <v>1034</v>
      </c>
      <c r="G127" s="220" t="s">
        <v>280</v>
      </c>
      <c r="H127" s="221">
        <v>0.5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41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144</v>
      </c>
      <c r="AT127" s="228" t="s">
        <v>139</v>
      </c>
      <c r="AU127" s="228" t="s">
        <v>84</v>
      </c>
      <c r="AY127" s="16" t="s">
        <v>137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84</v>
      </c>
      <c r="BK127" s="229">
        <f>ROUND(I127*H127,2)</f>
        <v>0</v>
      </c>
      <c r="BL127" s="16" t="s">
        <v>144</v>
      </c>
      <c r="BM127" s="228" t="s">
        <v>1035</v>
      </c>
    </row>
    <row r="128" s="2" customFormat="1" ht="16.5" customHeight="1">
      <c r="A128" s="37"/>
      <c r="B128" s="38"/>
      <c r="C128" s="217" t="s">
        <v>180</v>
      </c>
      <c r="D128" s="217" t="s">
        <v>139</v>
      </c>
      <c r="E128" s="218" t="s">
        <v>1036</v>
      </c>
      <c r="F128" s="219" t="s">
        <v>1037</v>
      </c>
      <c r="G128" s="220" t="s">
        <v>1038</v>
      </c>
      <c r="H128" s="221">
        <v>0.40000000000000002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144</v>
      </c>
      <c r="AT128" s="228" t="s">
        <v>139</v>
      </c>
      <c r="AU128" s="228" t="s">
        <v>84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144</v>
      </c>
      <c r="BM128" s="228" t="s">
        <v>1039</v>
      </c>
    </row>
    <row r="129" s="2" customFormat="1" ht="16.5" customHeight="1">
      <c r="A129" s="37"/>
      <c r="B129" s="38"/>
      <c r="C129" s="217" t="s">
        <v>192</v>
      </c>
      <c r="D129" s="217" t="s">
        <v>139</v>
      </c>
      <c r="E129" s="218" t="s">
        <v>1040</v>
      </c>
      <c r="F129" s="219" t="s">
        <v>1041</v>
      </c>
      <c r="G129" s="220" t="s">
        <v>422</v>
      </c>
      <c r="H129" s="221">
        <v>0.089999999999999997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144</v>
      </c>
      <c r="AT129" s="228" t="s">
        <v>139</v>
      </c>
      <c r="AU129" s="228" t="s">
        <v>84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144</v>
      </c>
      <c r="BM129" s="228" t="s">
        <v>1042</v>
      </c>
    </row>
    <row r="130" s="12" customFormat="1" ht="25.92" customHeight="1">
      <c r="A130" s="12"/>
      <c r="B130" s="201"/>
      <c r="C130" s="202"/>
      <c r="D130" s="203" t="s">
        <v>75</v>
      </c>
      <c r="E130" s="204" t="s">
        <v>1043</v>
      </c>
      <c r="F130" s="204" t="s">
        <v>1044</v>
      </c>
      <c r="G130" s="202"/>
      <c r="H130" s="202"/>
      <c r="I130" s="205"/>
      <c r="J130" s="206">
        <f>BK130</f>
        <v>0</v>
      </c>
      <c r="K130" s="202"/>
      <c r="L130" s="207"/>
      <c r="M130" s="208"/>
      <c r="N130" s="209"/>
      <c r="O130" s="209"/>
      <c r="P130" s="210">
        <f>SUM(P131:P154)</f>
        <v>0</v>
      </c>
      <c r="Q130" s="209"/>
      <c r="R130" s="210">
        <f>SUM(R131:R154)</f>
        <v>1.5E-05</v>
      </c>
      <c r="S130" s="209"/>
      <c r="T130" s="211">
        <f>SUM(T131:T154)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84</v>
      </c>
      <c r="AT130" s="213" t="s">
        <v>75</v>
      </c>
      <c r="AU130" s="213" t="s">
        <v>76</v>
      </c>
      <c r="AY130" s="212" t="s">
        <v>137</v>
      </c>
      <c r="BK130" s="214">
        <f>SUM(BK131:BK154)</f>
        <v>0</v>
      </c>
    </row>
    <row r="131" s="2" customFormat="1" ht="37.8" customHeight="1">
      <c r="A131" s="37"/>
      <c r="B131" s="38"/>
      <c r="C131" s="217" t="s">
        <v>199</v>
      </c>
      <c r="D131" s="217" t="s">
        <v>139</v>
      </c>
      <c r="E131" s="218" t="s">
        <v>1045</v>
      </c>
      <c r="F131" s="219" t="s">
        <v>1046</v>
      </c>
      <c r="G131" s="220" t="s">
        <v>142</v>
      </c>
      <c r="H131" s="221">
        <v>345</v>
      </c>
      <c r="I131" s="222"/>
      <c r="J131" s="223">
        <f>ROUND(I131*H131,2)</f>
        <v>0</v>
      </c>
      <c r="K131" s="219" t="s">
        <v>143</v>
      </c>
      <c r="L131" s="43"/>
      <c r="M131" s="224" t="s">
        <v>1</v>
      </c>
      <c r="N131" s="225" t="s">
        <v>41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144</v>
      </c>
      <c r="AT131" s="228" t="s">
        <v>139</v>
      </c>
      <c r="AU131" s="228" t="s">
        <v>84</v>
      </c>
      <c r="AY131" s="16" t="s">
        <v>137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84</v>
      </c>
      <c r="BK131" s="229">
        <f>ROUND(I131*H131,2)</f>
        <v>0</v>
      </c>
      <c r="BL131" s="16" t="s">
        <v>144</v>
      </c>
      <c r="BM131" s="228" t="s">
        <v>1047</v>
      </c>
    </row>
    <row r="132" s="2" customFormat="1">
      <c r="A132" s="37"/>
      <c r="B132" s="38"/>
      <c r="C132" s="39"/>
      <c r="D132" s="230" t="s">
        <v>146</v>
      </c>
      <c r="E132" s="39"/>
      <c r="F132" s="231" t="s">
        <v>1048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146</v>
      </c>
      <c r="AU132" s="16" t="s">
        <v>84</v>
      </c>
    </row>
    <row r="133" s="2" customFormat="1" ht="21.75" customHeight="1">
      <c r="A133" s="37"/>
      <c r="B133" s="38"/>
      <c r="C133" s="217" t="s">
        <v>206</v>
      </c>
      <c r="D133" s="217" t="s">
        <v>139</v>
      </c>
      <c r="E133" s="218" t="s">
        <v>1049</v>
      </c>
      <c r="F133" s="219" t="s">
        <v>1050</v>
      </c>
      <c r="G133" s="220" t="s">
        <v>142</v>
      </c>
      <c r="H133" s="221">
        <v>345</v>
      </c>
      <c r="I133" s="222"/>
      <c r="J133" s="223">
        <f>ROUND(I133*H133,2)</f>
        <v>0</v>
      </c>
      <c r="K133" s="219" t="s">
        <v>143</v>
      </c>
      <c r="L133" s="43"/>
      <c r="M133" s="224" t="s">
        <v>1</v>
      </c>
      <c r="N133" s="225" t="s">
        <v>41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144</v>
      </c>
      <c r="AT133" s="228" t="s">
        <v>139</v>
      </c>
      <c r="AU133" s="228" t="s">
        <v>84</v>
      </c>
      <c r="AY133" s="16" t="s">
        <v>137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84</v>
      </c>
      <c r="BK133" s="229">
        <f>ROUND(I133*H133,2)</f>
        <v>0</v>
      </c>
      <c r="BL133" s="16" t="s">
        <v>144</v>
      </c>
      <c r="BM133" s="228" t="s">
        <v>1051</v>
      </c>
    </row>
    <row r="134" s="2" customFormat="1">
      <c r="A134" s="37"/>
      <c r="B134" s="38"/>
      <c r="C134" s="39"/>
      <c r="D134" s="230" t="s">
        <v>146</v>
      </c>
      <c r="E134" s="39"/>
      <c r="F134" s="231" t="s">
        <v>1052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146</v>
      </c>
      <c r="AU134" s="16" t="s">
        <v>84</v>
      </c>
    </row>
    <row r="135" s="2" customFormat="1" ht="21.75" customHeight="1">
      <c r="A135" s="37"/>
      <c r="B135" s="38"/>
      <c r="C135" s="217" t="s">
        <v>214</v>
      </c>
      <c r="D135" s="217" t="s">
        <v>139</v>
      </c>
      <c r="E135" s="218" t="s">
        <v>1053</v>
      </c>
      <c r="F135" s="219" t="s">
        <v>1054</v>
      </c>
      <c r="G135" s="220" t="s">
        <v>142</v>
      </c>
      <c r="H135" s="221">
        <v>345</v>
      </c>
      <c r="I135" s="222"/>
      <c r="J135" s="223">
        <f>ROUND(I135*H135,2)</f>
        <v>0</v>
      </c>
      <c r="K135" s="219" t="s">
        <v>143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144</v>
      </c>
      <c r="AT135" s="228" t="s">
        <v>139</v>
      </c>
      <c r="AU135" s="228" t="s">
        <v>84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144</v>
      </c>
      <c r="BM135" s="228" t="s">
        <v>1055</v>
      </c>
    </row>
    <row r="136" s="2" customFormat="1">
      <c r="A136" s="37"/>
      <c r="B136" s="38"/>
      <c r="C136" s="39"/>
      <c r="D136" s="230" t="s">
        <v>146</v>
      </c>
      <c r="E136" s="39"/>
      <c r="F136" s="231" t="s">
        <v>1056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146</v>
      </c>
      <c r="AU136" s="16" t="s">
        <v>84</v>
      </c>
    </row>
    <row r="137" s="2" customFormat="1" ht="16.5" customHeight="1">
      <c r="A137" s="37"/>
      <c r="B137" s="38"/>
      <c r="C137" s="217" t="s">
        <v>230</v>
      </c>
      <c r="D137" s="217" t="s">
        <v>139</v>
      </c>
      <c r="E137" s="218" t="s">
        <v>1057</v>
      </c>
      <c r="F137" s="219" t="s">
        <v>1058</v>
      </c>
      <c r="G137" s="220" t="s">
        <v>142</v>
      </c>
      <c r="H137" s="221">
        <v>345</v>
      </c>
      <c r="I137" s="222"/>
      <c r="J137" s="223">
        <f>ROUND(I137*H137,2)</f>
        <v>0</v>
      </c>
      <c r="K137" s="219" t="s">
        <v>143</v>
      </c>
      <c r="L137" s="43"/>
      <c r="M137" s="224" t="s">
        <v>1</v>
      </c>
      <c r="N137" s="225" t="s">
        <v>41</v>
      </c>
      <c r="O137" s="90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144</v>
      </c>
      <c r="AT137" s="228" t="s">
        <v>139</v>
      </c>
      <c r="AU137" s="228" t="s">
        <v>84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144</v>
      </c>
      <c r="BM137" s="228" t="s">
        <v>1059</v>
      </c>
    </row>
    <row r="138" s="2" customFormat="1">
      <c r="A138" s="37"/>
      <c r="B138" s="38"/>
      <c r="C138" s="39"/>
      <c r="D138" s="230" t="s">
        <v>146</v>
      </c>
      <c r="E138" s="39"/>
      <c r="F138" s="231" t="s">
        <v>1060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146</v>
      </c>
      <c r="AU138" s="16" t="s">
        <v>84</v>
      </c>
    </row>
    <row r="139" s="2" customFormat="1" ht="33" customHeight="1">
      <c r="A139" s="37"/>
      <c r="B139" s="38"/>
      <c r="C139" s="217" t="s">
        <v>237</v>
      </c>
      <c r="D139" s="217" t="s">
        <v>139</v>
      </c>
      <c r="E139" s="218" t="s">
        <v>1061</v>
      </c>
      <c r="F139" s="219" t="s">
        <v>1062</v>
      </c>
      <c r="G139" s="220" t="s">
        <v>268</v>
      </c>
      <c r="H139" s="221">
        <v>2</v>
      </c>
      <c r="I139" s="222"/>
      <c r="J139" s="223">
        <f>ROUND(I139*H139,2)</f>
        <v>0</v>
      </c>
      <c r="K139" s="219" t="s">
        <v>143</v>
      </c>
      <c r="L139" s="43"/>
      <c r="M139" s="224" t="s">
        <v>1</v>
      </c>
      <c r="N139" s="225" t="s">
        <v>41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144</v>
      </c>
      <c r="AT139" s="228" t="s">
        <v>139</v>
      </c>
      <c r="AU139" s="228" t="s">
        <v>84</v>
      </c>
      <c r="AY139" s="16" t="s">
        <v>137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84</v>
      </c>
      <c r="BK139" s="229">
        <f>ROUND(I139*H139,2)</f>
        <v>0</v>
      </c>
      <c r="BL139" s="16" t="s">
        <v>144</v>
      </c>
      <c r="BM139" s="228" t="s">
        <v>1063</v>
      </c>
    </row>
    <row r="140" s="2" customFormat="1">
      <c r="A140" s="37"/>
      <c r="B140" s="38"/>
      <c r="C140" s="39"/>
      <c r="D140" s="230" t="s">
        <v>146</v>
      </c>
      <c r="E140" s="39"/>
      <c r="F140" s="231" t="s">
        <v>1064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146</v>
      </c>
      <c r="AU140" s="16" t="s">
        <v>84</v>
      </c>
    </row>
    <row r="141" s="2" customFormat="1" ht="24.15" customHeight="1">
      <c r="A141" s="37"/>
      <c r="B141" s="38"/>
      <c r="C141" s="217" t="s">
        <v>243</v>
      </c>
      <c r="D141" s="217" t="s">
        <v>139</v>
      </c>
      <c r="E141" s="218" t="s">
        <v>1065</v>
      </c>
      <c r="F141" s="219" t="s">
        <v>1066</v>
      </c>
      <c r="G141" s="220" t="s">
        <v>268</v>
      </c>
      <c r="H141" s="221">
        <v>2</v>
      </c>
      <c r="I141" s="222"/>
      <c r="J141" s="223">
        <f>ROUND(I141*H141,2)</f>
        <v>0</v>
      </c>
      <c r="K141" s="219" t="s">
        <v>143</v>
      </c>
      <c r="L141" s="43"/>
      <c r="M141" s="224" t="s">
        <v>1</v>
      </c>
      <c r="N141" s="225" t="s">
        <v>41</v>
      </c>
      <c r="O141" s="90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144</v>
      </c>
      <c r="AT141" s="228" t="s">
        <v>139</v>
      </c>
      <c r="AU141" s="228" t="s">
        <v>84</v>
      </c>
      <c r="AY141" s="16" t="s">
        <v>137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84</v>
      </c>
      <c r="BK141" s="229">
        <f>ROUND(I141*H141,2)</f>
        <v>0</v>
      </c>
      <c r="BL141" s="16" t="s">
        <v>144</v>
      </c>
      <c r="BM141" s="228" t="s">
        <v>1067</v>
      </c>
    </row>
    <row r="142" s="2" customFormat="1">
      <c r="A142" s="37"/>
      <c r="B142" s="38"/>
      <c r="C142" s="39"/>
      <c r="D142" s="230" t="s">
        <v>146</v>
      </c>
      <c r="E142" s="39"/>
      <c r="F142" s="231" t="s">
        <v>1068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146</v>
      </c>
      <c r="AU142" s="16" t="s">
        <v>84</v>
      </c>
    </row>
    <row r="143" s="2" customFormat="1" ht="33" customHeight="1">
      <c r="A143" s="37"/>
      <c r="B143" s="38"/>
      <c r="C143" s="217" t="s">
        <v>250</v>
      </c>
      <c r="D143" s="217" t="s">
        <v>139</v>
      </c>
      <c r="E143" s="218" t="s">
        <v>1069</v>
      </c>
      <c r="F143" s="219" t="s">
        <v>1070</v>
      </c>
      <c r="G143" s="220" t="s">
        <v>268</v>
      </c>
      <c r="H143" s="221">
        <v>2</v>
      </c>
      <c r="I143" s="222"/>
      <c r="J143" s="223">
        <f>ROUND(I143*H143,2)</f>
        <v>0</v>
      </c>
      <c r="K143" s="219" t="s">
        <v>143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144</v>
      </c>
      <c r="AT143" s="228" t="s">
        <v>139</v>
      </c>
      <c r="AU143" s="228" t="s">
        <v>84</v>
      </c>
      <c r="AY143" s="16" t="s">
        <v>137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144</v>
      </c>
      <c r="BM143" s="228" t="s">
        <v>1071</v>
      </c>
    </row>
    <row r="144" s="2" customFormat="1">
      <c r="A144" s="37"/>
      <c r="B144" s="38"/>
      <c r="C144" s="39"/>
      <c r="D144" s="230" t="s">
        <v>146</v>
      </c>
      <c r="E144" s="39"/>
      <c r="F144" s="231" t="s">
        <v>1072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146</v>
      </c>
      <c r="AU144" s="16" t="s">
        <v>84</v>
      </c>
    </row>
    <row r="145" s="2" customFormat="1" ht="24.15" customHeight="1">
      <c r="A145" s="37"/>
      <c r="B145" s="38"/>
      <c r="C145" s="217" t="s">
        <v>257</v>
      </c>
      <c r="D145" s="217" t="s">
        <v>139</v>
      </c>
      <c r="E145" s="218" t="s">
        <v>1073</v>
      </c>
      <c r="F145" s="219" t="s">
        <v>1074</v>
      </c>
      <c r="G145" s="220" t="s">
        <v>142</v>
      </c>
      <c r="H145" s="221">
        <v>0.5</v>
      </c>
      <c r="I145" s="222"/>
      <c r="J145" s="223">
        <f>ROUND(I145*H145,2)</f>
        <v>0</v>
      </c>
      <c r="K145" s="219" t="s">
        <v>143</v>
      </c>
      <c r="L145" s="43"/>
      <c r="M145" s="224" t="s">
        <v>1</v>
      </c>
      <c r="N145" s="225" t="s">
        <v>41</v>
      </c>
      <c r="O145" s="90"/>
      <c r="P145" s="226">
        <f>O145*H145</f>
        <v>0</v>
      </c>
      <c r="Q145" s="226">
        <v>3.0000000000000001E-05</v>
      </c>
      <c r="R145" s="226">
        <f>Q145*H145</f>
        <v>1.5E-05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144</v>
      </c>
      <c r="AT145" s="228" t="s">
        <v>139</v>
      </c>
      <c r="AU145" s="228" t="s">
        <v>84</v>
      </c>
      <c r="AY145" s="16" t="s">
        <v>137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84</v>
      </c>
      <c r="BK145" s="229">
        <f>ROUND(I145*H145,2)</f>
        <v>0</v>
      </c>
      <c r="BL145" s="16" t="s">
        <v>144</v>
      </c>
      <c r="BM145" s="228" t="s">
        <v>1075</v>
      </c>
    </row>
    <row r="146" s="2" customFormat="1">
      <c r="A146" s="37"/>
      <c r="B146" s="38"/>
      <c r="C146" s="39"/>
      <c r="D146" s="230" t="s">
        <v>146</v>
      </c>
      <c r="E146" s="39"/>
      <c r="F146" s="231" t="s">
        <v>1076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146</v>
      </c>
      <c r="AU146" s="16" t="s">
        <v>84</v>
      </c>
    </row>
    <row r="147" s="2" customFormat="1" ht="33" customHeight="1">
      <c r="A147" s="37"/>
      <c r="B147" s="38"/>
      <c r="C147" s="217" t="s">
        <v>8</v>
      </c>
      <c r="D147" s="217" t="s">
        <v>139</v>
      </c>
      <c r="E147" s="218" t="s">
        <v>1077</v>
      </c>
      <c r="F147" s="219" t="s">
        <v>1078</v>
      </c>
      <c r="G147" s="220" t="s">
        <v>142</v>
      </c>
      <c r="H147" s="221">
        <v>345</v>
      </c>
      <c r="I147" s="222"/>
      <c r="J147" s="223">
        <f>ROUND(I147*H147,2)</f>
        <v>0</v>
      </c>
      <c r="K147" s="219" t="s">
        <v>143</v>
      </c>
      <c r="L147" s="43"/>
      <c r="M147" s="224" t="s">
        <v>1</v>
      </c>
      <c r="N147" s="225" t="s">
        <v>41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144</v>
      </c>
      <c r="AT147" s="228" t="s">
        <v>139</v>
      </c>
      <c r="AU147" s="228" t="s">
        <v>84</v>
      </c>
      <c r="AY147" s="16" t="s">
        <v>137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84</v>
      </c>
      <c r="BK147" s="229">
        <f>ROUND(I147*H147,2)</f>
        <v>0</v>
      </c>
      <c r="BL147" s="16" t="s">
        <v>144</v>
      </c>
      <c r="BM147" s="228" t="s">
        <v>1079</v>
      </c>
    </row>
    <row r="148" s="2" customFormat="1">
      <c r="A148" s="37"/>
      <c r="B148" s="38"/>
      <c r="C148" s="39"/>
      <c r="D148" s="230" t="s">
        <v>146</v>
      </c>
      <c r="E148" s="39"/>
      <c r="F148" s="231" t="s">
        <v>1080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146</v>
      </c>
      <c r="AU148" s="16" t="s">
        <v>84</v>
      </c>
    </row>
    <row r="149" s="2" customFormat="1" ht="24.15" customHeight="1">
      <c r="A149" s="37"/>
      <c r="B149" s="38"/>
      <c r="C149" s="217" t="s">
        <v>271</v>
      </c>
      <c r="D149" s="217" t="s">
        <v>139</v>
      </c>
      <c r="E149" s="218" t="s">
        <v>1081</v>
      </c>
      <c r="F149" s="219" t="s">
        <v>1082</v>
      </c>
      <c r="G149" s="220" t="s">
        <v>210</v>
      </c>
      <c r="H149" s="221">
        <v>0.001</v>
      </c>
      <c r="I149" s="222"/>
      <c r="J149" s="223">
        <f>ROUND(I149*H149,2)</f>
        <v>0</v>
      </c>
      <c r="K149" s="219" t="s">
        <v>143</v>
      </c>
      <c r="L149" s="43"/>
      <c r="M149" s="224" t="s">
        <v>1</v>
      </c>
      <c r="N149" s="225" t="s">
        <v>41</v>
      </c>
      <c r="O149" s="90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28" t="s">
        <v>144</v>
      </c>
      <c r="AT149" s="228" t="s">
        <v>139</v>
      </c>
      <c r="AU149" s="228" t="s">
        <v>84</v>
      </c>
      <c r="AY149" s="16" t="s">
        <v>137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6" t="s">
        <v>84</v>
      </c>
      <c r="BK149" s="229">
        <f>ROUND(I149*H149,2)</f>
        <v>0</v>
      </c>
      <c r="BL149" s="16" t="s">
        <v>144</v>
      </c>
      <c r="BM149" s="228" t="s">
        <v>1083</v>
      </c>
    </row>
    <row r="150" s="2" customFormat="1">
      <c r="A150" s="37"/>
      <c r="B150" s="38"/>
      <c r="C150" s="39"/>
      <c r="D150" s="230" t="s">
        <v>146</v>
      </c>
      <c r="E150" s="39"/>
      <c r="F150" s="231" t="s">
        <v>1084</v>
      </c>
      <c r="G150" s="39"/>
      <c r="H150" s="39"/>
      <c r="I150" s="232"/>
      <c r="J150" s="39"/>
      <c r="K150" s="39"/>
      <c r="L150" s="43"/>
      <c r="M150" s="233"/>
      <c r="N150" s="234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146</v>
      </c>
      <c r="AU150" s="16" t="s">
        <v>84</v>
      </c>
    </row>
    <row r="151" s="2" customFormat="1" ht="21.75" customHeight="1">
      <c r="A151" s="37"/>
      <c r="B151" s="38"/>
      <c r="C151" s="217" t="s">
        <v>277</v>
      </c>
      <c r="D151" s="217" t="s">
        <v>139</v>
      </c>
      <c r="E151" s="218" t="s">
        <v>1085</v>
      </c>
      <c r="F151" s="219" t="s">
        <v>1086</v>
      </c>
      <c r="G151" s="220" t="s">
        <v>154</v>
      </c>
      <c r="H151" s="221">
        <v>0.10000000000000001</v>
      </c>
      <c r="I151" s="222"/>
      <c r="J151" s="223">
        <f>ROUND(I151*H151,2)</f>
        <v>0</v>
      </c>
      <c r="K151" s="219" t="s">
        <v>143</v>
      </c>
      <c r="L151" s="43"/>
      <c r="M151" s="224" t="s">
        <v>1</v>
      </c>
      <c r="N151" s="225" t="s">
        <v>41</v>
      </c>
      <c r="O151" s="90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28" t="s">
        <v>144</v>
      </c>
      <c r="AT151" s="228" t="s">
        <v>139</v>
      </c>
      <c r="AU151" s="228" t="s">
        <v>84</v>
      </c>
      <c r="AY151" s="16" t="s">
        <v>137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6" t="s">
        <v>84</v>
      </c>
      <c r="BK151" s="229">
        <f>ROUND(I151*H151,2)</f>
        <v>0</v>
      </c>
      <c r="BL151" s="16" t="s">
        <v>144</v>
      </c>
      <c r="BM151" s="228" t="s">
        <v>1087</v>
      </c>
    </row>
    <row r="152" s="2" customFormat="1">
      <c r="A152" s="37"/>
      <c r="B152" s="38"/>
      <c r="C152" s="39"/>
      <c r="D152" s="230" t="s">
        <v>146</v>
      </c>
      <c r="E152" s="39"/>
      <c r="F152" s="231" t="s">
        <v>1088</v>
      </c>
      <c r="G152" s="39"/>
      <c r="H152" s="39"/>
      <c r="I152" s="232"/>
      <c r="J152" s="39"/>
      <c r="K152" s="39"/>
      <c r="L152" s="43"/>
      <c r="M152" s="233"/>
      <c r="N152" s="234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146</v>
      </c>
      <c r="AU152" s="16" t="s">
        <v>84</v>
      </c>
    </row>
    <row r="153" s="2" customFormat="1" ht="16.5" customHeight="1">
      <c r="A153" s="37"/>
      <c r="B153" s="38"/>
      <c r="C153" s="217" t="s">
        <v>284</v>
      </c>
      <c r="D153" s="217" t="s">
        <v>139</v>
      </c>
      <c r="E153" s="218" t="s">
        <v>1089</v>
      </c>
      <c r="F153" s="219" t="s">
        <v>1090</v>
      </c>
      <c r="G153" s="220" t="s">
        <v>154</v>
      </c>
      <c r="H153" s="221">
        <v>0.10000000000000001</v>
      </c>
      <c r="I153" s="222"/>
      <c r="J153" s="223">
        <f>ROUND(I153*H153,2)</f>
        <v>0</v>
      </c>
      <c r="K153" s="219" t="s">
        <v>143</v>
      </c>
      <c r="L153" s="43"/>
      <c r="M153" s="224" t="s">
        <v>1</v>
      </c>
      <c r="N153" s="225" t="s">
        <v>41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144</v>
      </c>
      <c r="AT153" s="228" t="s">
        <v>139</v>
      </c>
      <c r="AU153" s="228" t="s">
        <v>84</v>
      </c>
      <c r="AY153" s="16" t="s">
        <v>137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84</v>
      </c>
      <c r="BK153" s="229">
        <f>ROUND(I153*H153,2)</f>
        <v>0</v>
      </c>
      <c r="BL153" s="16" t="s">
        <v>144</v>
      </c>
      <c r="BM153" s="228" t="s">
        <v>1091</v>
      </c>
    </row>
    <row r="154" s="2" customFormat="1">
      <c r="A154" s="37"/>
      <c r="B154" s="38"/>
      <c r="C154" s="39"/>
      <c r="D154" s="230" t="s">
        <v>146</v>
      </c>
      <c r="E154" s="39"/>
      <c r="F154" s="231" t="s">
        <v>1092</v>
      </c>
      <c r="G154" s="39"/>
      <c r="H154" s="39"/>
      <c r="I154" s="232"/>
      <c r="J154" s="39"/>
      <c r="K154" s="39"/>
      <c r="L154" s="43"/>
      <c r="M154" s="269"/>
      <c r="N154" s="270"/>
      <c r="O154" s="271"/>
      <c r="P154" s="271"/>
      <c r="Q154" s="271"/>
      <c r="R154" s="271"/>
      <c r="S154" s="271"/>
      <c r="T154" s="272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146</v>
      </c>
      <c r="AU154" s="16" t="s">
        <v>84</v>
      </c>
    </row>
    <row r="155" s="2" customFormat="1" ht="6.96" customHeight="1">
      <c r="A155" s="37"/>
      <c r="B155" s="65"/>
      <c r="C155" s="66"/>
      <c r="D155" s="66"/>
      <c r="E155" s="66"/>
      <c r="F155" s="66"/>
      <c r="G155" s="66"/>
      <c r="H155" s="66"/>
      <c r="I155" s="66"/>
      <c r="J155" s="66"/>
      <c r="K155" s="66"/>
      <c r="L155" s="43"/>
      <c r="M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</sheetData>
  <sheetProtection sheet="1" autoFilter="0" formatColumns="0" formatRows="0" objects="1" scenarios="1" spinCount="100000" saltValue="NsA4DqfNrGsL+BsWh86Xdr7Tayp3CTrBNuOKaT0qgBTdJWmBrNz77wUGrPsONzbTL3GkLOufgTlgnzZME6ucvw==" hashValue="Krq6OtbeFz7ojKkwJHLflFZaMBHSBdo/HibrSjGtrsStTtE05o/LZVKBVVhEft+/km7rjPsSJ/PtmpVIR6PerQ==" algorithmName="SHA-512" password="CC35"/>
  <autoFilter ref="C118:K15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32" r:id="rId1" display="https://podminky.urs.cz/item/CS_URS_2023_01/181111111"/>
    <hyperlink ref="F134" r:id="rId2" display="https://podminky.urs.cz/item/CS_URS_2023_01/183403113"/>
    <hyperlink ref="F136" r:id="rId3" display="https://podminky.urs.cz/item/CS_URS_2023_01/183403153"/>
    <hyperlink ref="F138" r:id="rId4" display="https://podminky.urs.cz/item/CS_URS_2023_01/183403161"/>
    <hyperlink ref="F140" r:id="rId5" display="https://podminky.urs.cz/item/CS_URS_2023_01/183101121"/>
    <hyperlink ref="F142" r:id="rId6" display="https://podminky.urs.cz/item/CS_URS_2023_01/184102127"/>
    <hyperlink ref="F144" r:id="rId7" display="https://podminky.urs.cz/item/CS_URS_2023_01/184215211"/>
    <hyperlink ref="F146" r:id="rId8" display="https://podminky.urs.cz/item/CS_URS_2023_01/184501141"/>
    <hyperlink ref="F148" r:id="rId9" display="https://podminky.urs.cz/item/CS_URS_2023_01/184813511"/>
    <hyperlink ref="F150" r:id="rId10" display="https://podminky.urs.cz/item/CS_URS_2023_01/185802114"/>
    <hyperlink ref="F152" r:id="rId11" display="https://podminky.urs.cz/item/CS_URS_2023_01/185851121"/>
    <hyperlink ref="F154" r:id="rId12" display="https://podminky.urs.cz/item/CS_URS_2023_01/1858043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NPK a.s., Pardubická nemocnice, Venkovní úpravy před Pavilonem 13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1093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1094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ROUND((SUM(BE119:BE218)),  2)</f>
        <v>0</v>
      </c>
      <c r="G33" s="37"/>
      <c r="H33" s="37"/>
      <c r="I33" s="154">
        <v>0.20999999999999999</v>
      </c>
      <c r="J33" s="153">
        <f>ROUND(((SUM(BE119:BE218))*I33),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ROUND((SUM(BF119:BF218)),  2)</f>
        <v>0</v>
      </c>
      <c r="G34" s="37"/>
      <c r="H34" s="37"/>
      <c r="I34" s="154">
        <v>0.14999999999999999</v>
      </c>
      <c r="J34" s="153">
        <f>ROUND(((SUM(BF119:BF218))*I34),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ROUND((SUM(BG119:BG218)),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ROUND((SUM(BH119:BH218)),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ROUND((SUM(BI119:BI218)),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NPK a.s., Pardubická nemocnice, Venkovní úpravy před Pavilonem 13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D2_22 - Přeložky a přípojky NN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Nemocnice Pardubického kraje a.s.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Kremláček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1095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1096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1097</v>
      </c>
      <c r="E99" s="187"/>
      <c r="F99" s="187"/>
      <c r="G99" s="187"/>
      <c r="H99" s="187"/>
      <c r="I99" s="187"/>
      <c r="J99" s="188">
        <f>J155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NPK a.s., Pardubická nemocnice, Venkovní úpravy před Pavilonem 13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D2_22 - Přeložky a přípojky NN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Pardubice</v>
      </c>
      <c r="G113" s="39"/>
      <c r="H113" s="39"/>
      <c r="I113" s="31" t="s">
        <v>22</v>
      </c>
      <c r="J113" s="78" t="str">
        <f>IF(J12="","",J12)</f>
        <v>29. 3. 2023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Nemocnice Pardubického kraje a.s.</v>
      </c>
      <c r="G115" s="39"/>
      <c r="H115" s="39"/>
      <c r="I115" s="31" t="s">
        <v>30</v>
      </c>
      <c r="J115" s="35" t="str">
        <f>E21</f>
        <v>Penta Projekt s.r.o., Mrštíkova 12, Jihlava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Ing. Kremláček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123</v>
      </c>
      <c r="D118" s="193" t="s">
        <v>61</v>
      </c>
      <c r="E118" s="193" t="s">
        <v>57</v>
      </c>
      <c r="F118" s="193" t="s">
        <v>58</v>
      </c>
      <c r="G118" s="193" t="s">
        <v>124</v>
      </c>
      <c r="H118" s="193" t="s">
        <v>125</v>
      </c>
      <c r="I118" s="193" t="s">
        <v>126</v>
      </c>
      <c r="J118" s="193" t="s">
        <v>104</v>
      </c>
      <c r="K118" s="194" t="s">
        <v>127</v>
      </c>
      <c r="L118" s="195"/>
      <c r="M118" s="99" t="s">
        <v>1</v>
      </c>
      <c r="N118" s="100" t="s">
        <v>40</v>
      </c>
      <c r="O118" s="100" t="s">
        <v>128</v>
      </c>
      <c r="P118" s="100" t="s">
        <v>129</v>
      </c>
      <c r="Q118" s="100" t="s">
        <v>130</v>
      </c>
      <c r="R118" s="100" t="s">
        <v>131</v>
      </c>
      <c r="S118" s="100" t="s">
        <v>132</v>
      </c>
      <c r="T118" s="101" t="s">
        <v>133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134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</f>
        <v>0</v>
      </c>
      <c r="Q119" s="103"/>
      <c r="R119" s="198">
        <f>R120</f>
        <v>0.70325250000000006</v>
      </c>
      <c r="S119" s="103"/>
      <c r="T119" s="199">
        <f>T120</f>
        <v>3.0024999999999999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106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75</v>
      </c>
      <c r="E120" s="204" t="s">
        <v>1098</v>
      </c>
      <c r="F120" s="204" t="s">
        <v>94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P121+P155</f>
        <v>0</v>
      </c>
      <c r="Q120" s="209"/>
      <c r="R120" s="210">
        <f>R121+R155</f>
        <v>0.70325250000000006</v>
      </c>
      <c r="S120" s="209"/>
      <c r="T120" s="211">
        <f>T121+T155</f>
        <v>3.0024999999999999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161</v>
      </c>
      <c r="AT120" s="213" t="s">
        <v>75</v>
      </c>
      <c r="AU120" s="213" t="s">
        <v>76</v>
      </c>
      <c r="AY120" s="212" t="s">
        <v>137</v>
      </c>
      <c r="BK120" s="214">
        <f>BK121+BK155</f>
        <v>0</v>
      </c>
    </row>
    <row r="121" s="12" customFormat="1" ht="22.8" customHeight="1">
      <c r="A121" s="12"/>
      <c r="B121" s="201"/>
      <c r="C121" s="202"/>
      <c r="D121" s="203" t="s">
        <v>75</v>
      </c>
      <c r="E121" s="215" t="s">
        <v>1099</v>
      </c>
      <c r="F121" s="215" t="s">
        <v>1100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SUM(P122:P154)</f>
        <v>0</v>
      </c>
      <c r="Q121" s="209"/>
      <c r="R121" s="210">
        <f>SUM(R122:R154)</f>
        <v>0.068752499999999994</v>
      </c>
      <c r="S121" s="209"/>
      <c r="T121" s="211">
        <f>SUM(T122:T154)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161</v>
      </c>
      <c r="AT121" s="213" t="s">
        <v>75</v>
      </c>
      <c r="AU121" s="213" t="s">
        <v>84</v>
      </c>
      <c r="AY121" s="212" t="s">
        <v>137</v>
      </c>
      <c r="BK121" s="214">
        <f>SUM(BK122:BK154)</f>
        <v>0</v>
      </c>
    </row>
    <row r="122" s="2" customFormat="1" ht="24.15" customHeight="1">
      <c r="A122" s="37"/>
      <c r="B122" s="38"/>
      <c r="C122" s="257" t="s">
        <v>84</v>
      </c>
      <c r="D122" s="257" t="s">
        <v>207</v>
      </c>
      <c r="E122" s="258" t="s">
        <v>1101</v>
      </c>
      <c r="F122" s="259" t="s">
        <v>1102</v>
      </c>
      <c r="G122" s="260" t="s">
        <v>280</v>
      </c>
      <c r="H122" s="261">
        <v>25</v>
      </c>
      <c r="I122" s="262"/>
      <c r="J122" s="263">
        <f>ROUND(I122*H122,2)</f>
        <v>0</v>
      </c>
      <c r="K122" s="259" t="s">
        <v>143</v>
      </c>
      <c r="L122" s="264"/>
      <c r="M122" s="265" t="s">
        <v>1</v>
      </c>
      <c r="N122" s="266" t="s">
        <v>41</v>
      </c>
      <c r="O122" s="90"/>
      <c r="P122" s="226">
        <f>O122*H122</f>
        <v>0</v>
      </c>
      <c r="Q122" s="226">
        <v>0.00035</v>
      </c>
      <c r="R122" s="226">
        <f>Q122*H122</f>
        <v>0.0087499999999999991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206</v>
      </c>
      <c r="AT122" s="228" t="s">
        <v>207</v>
      </c>
      <c r="AU122" s="228" t="s">
        <v>86</v>
      </c>
      <c r="AY122" s="16" t="s">
        <v>137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84</v>
      </c>
      <c r="BK122" s="229">
        <f>ROUND(I122*H122,2)</f>
        <v>0</v>
      </c>
      <c r="BL122" s="16" t="s">
        <v>144</v>
      </c>
      <c r="BM122" s="228" t="s">
        <v>1103</v>
      </c>
    </row>
    <row r="123" s="14" customFormat="1">
      <c r="A123" s="14"/>
      <c r="B123" s="246"/>
      <c r="C123" s="247"/>
      <c r="D123" s="237" t="s">
        <v>148</v>
      </c>
      <c r="E123" s="248" t="s">
        <v>1</v>
      </c>
      <c r="F123" s="249" t="s">
        <v>329</v>
      </c>
      <c r="G123" s="247"/>
      <c r="H123" s="250">
        <v>25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148</v>
      </c>
      <c r="AU123" s="256" t="s">
        <v>86</v>
      </c>
      <c r="AV123" s="14" t="s">
        <v>86</v>
      </c>
      <c r="AW123" s="14" t="s">
        <v>32</v>
      </c>
      <c r="AX123" s="14" t="s">
        <v>84</v>
      </c>
      <c r="AY123" s="256" t="s">
        <v>137</v>
      </c>
    </row>
    <row r="124" s="2" customFormat="1" ht="24.15" customHeight="1">
      <c r="A124" s="37"/>
      <c r="B124" s="38"/>
      <c r="C124" s="217" t="s">
        <v>86</v>
      </c>
      <c r="D124" s="217" t="s">
        <v>139</v>
      </c>
      <c r="E124" s="218" t="s">
        <v>1104</v>
      </c>
      <c r="F124" s="219" t="s">
        <v>1105</v>
      </c>
      <c r="G124" s="220" t="s">
        <v>280</v>
      </c>
      <c r="H124" s="221">
        <v>149</v>
      </c>
      <c r="I124" s="222"/>
      <c r="J124" s="223">
        <f>ROUND(I124*H124,2)</f>
        <v>0</v>
      </c>
      <c r="K124" s="219" t="s">
        <v>143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271</v>
      </c>
      <c r="AT124" s="228" t="s">
        <v>139</v>
      </c>
      <c r="AU124" s="228" t="s">
        <v>86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271</v>
      </c>
      <c r="BM124" s="228" t="s">
        <v>1106</v>
      </c>
    </row>
    <row r="125" s="2" customFormat="1">
      <c r="A125" s="37"/>
      <c r="B125" s="38"/>
      <c r="C125" s="39"/>
      <c r="D125" s="230" t="s">
        <v>146</v>
      </c>
      <c r="E125" s="39"/>
      <c r="F125" s="231" t="s">
        <v>1107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146</v>
      </c>
      <c r="AU125" s="16" t="s">
        <v>86</v>
      </c>
    </row>
    <row r="126" s="2" customFormat="1" ht="24.15" customHeight="1">
      <c r="A126" s="37"/>
      <c r="B126" s="38"/>
      <c r="C126" s="257" t="s">
        <v>161</v>
      </c>
      <c r="D126" s="257" t="s">
        <v>207</v>
      </c>
      <c r="E126" s="258" t="s">
        <v>1108</v>
      </c>
      <c r="F126" s="259" t="s">
        <v>1109</v>
      </c>
      <c r="G126" s="260" t="s">
        <v>280</v>
      </c>
      <c r="H126" s="261">
        <v>171.34999999999999</v>
      </c>
      <c r="I126" s="262"/>
      <c r="J126" s="263">
        <f>ROUND(I126*H126,2)</f>
        <v>0</v>
      </c>
      <c r="K126" s="259" t="s">
        <v>143</v>
      </c>
      <c r="L126" s="264"/>
      <c r="M126" s="265" t="s">
        <v>1</v>
      </c>
      <c r="N126" s="266" t="s">
        <v>41</v>
      </c>
      <c r="O126" s="90"/>
      <c r="P126" s="226">
        <f>O126*H126</f>
        <v>0</v>
      </c>
      <c r="Q126" s="226">
        <v>0.00035</v>
      </c>
      <c r="R126" s="226">
        <f>Q126*H126</f>
        <v>0.059972499999999998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383</v>
      </c>
      <c r="AT126" s="228" t="s">
        <v>207</v>
      </c>
      <c r="AU126" s="228" t="s">
        <v>86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271</v>
      </c>
      <c r="BM126" s="228" t="s">
        <v>1110</v>
      </c>
    </row>
    <row r="127" s="14" customFormat="1">
      <c r="A127" s="14"/>
      <c r="B127" s="246"/>
      <c r="C127" s="247"/>
      <c r="D127" s="237" t="s">
        <v>148</v>
      </c>
      <c r="E127" s="248" t="s">
        <v>1</v>
      </c>
      <c r="F127" s="249" t="s">
        <v>1111</v>
      </c>
      <c r="G127" s="247"/>
      <c r="H127" s="250">
        <v>149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148</v>
      </c>
      <c r="AU127" s="256" t="s">
        <v>86</v>
      </c>
      <c r="AV127" s="14" t="s">
        <v>86</v>
      </c>
      <c r="AW127" s="14" t="s">
        <v>32</v>
      </c>
      <c r="AX127" s="14" t="s">
        <v>84</v>
      </c>
      <c r="AY127" s="256" t="s">
        <v>137</v>
      </c>
    </row>
    <row r="128" s="14" customFormat="1">
      <c r="A128" s="14"/>
      <c r="B128" s="246"/>
      <c r="C128" s="247"/>
      <c r="D128" s="237" t="s">
        <v>148</v>
      </c>
      <c r="E128" s="247"/>
      <c r="F128" s="249" t="s">
        <v>1112</v>
      </c>
      <c r="G128" s="247"/>
      <c r="H128" s="250">
        <v>171.34999999999999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6" t="s">
        <v>148</v>
      </c>
      <c r="AU128" s="256" t="s">
        <v>86</v>
      </c>
      <c r="AV128" s="14" t="s">
        <v>86</v>
      </c>
      <c r="AW128" s="14" t="s">
        <v>4</v>
      </c>
      <c r="AX128" s="14" t="s">
        <v>84</v>
      </c>
      <c r="AY128" s="256" t="s">
        <v>137</v>
      </c>
    </row>
    <row r="129" s="2" customFormat="1" ht="24.15" customHeight="1">
      <c r="A129" s="37"/>
      <c r="B129" s="38"/>
      <c r="C129" s="217" t="s">
        <v>144</v>
      </c>
      <c r="D129" s="217" t="s">
        <v>139</v>
      </c>
      <c r="E129" s="218" t="s">
        <v>1113</v>
      </c>
      <c r="F129" s="219" t="s">
        <v>1114</v>
      </c>
      <c r="G129" s="220" t="s">
        <v>268</v>
      </c>
      <c r="H129" s="221">
        <v>18</v>
      </c>
      <c r="I129" s="222"/>
      <c r="J129" s="223">
        <f>ROUND(I129*H129,2)</f>
        <v>0</v>
      </c>
      <c r="K129" s="219" t="s">
        <v>143</v>
      </c>
      <c r="L129" s="43"/>
      <c r="M129" s="224" t="s">
        <v>1</v>
      </c>
      <c r="N129" s="225" t="s">
        <v>41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271</v>
      </c>
      <c r="AT129" s="228" t="s">
        <v>139</v>
      </c>
      <c r="AU129" s="228" t="s">
        <v>86</v>
      </c>
      <c r="AY129" s="16" t="s">
        <v>137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84</v>
      </c>
      <c r="BK129" s="229">
        <f>ROUND(I129*H129,2)</f>
        <v>0</v>
      </c>
      <c r="BL129" s="16" t="s">
        <v>271</v>
      </c>
      <c r="BM129" s="228" t="s">
        <v>1115</v>
      </c>
    </row>
    <row r="130" s="2" customFormat="1">
      <c r="A130" s="37"/>
      <c r="B130" s="38"/>
      <c r="C130" s="39"/>
      <c r="D130" s="230" t="s">
        <v>146</v>
      </c>
      <c r="E130" s="39"/>
      <c r="F130" s="231" t="s">
        <v>1116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146</v>
      </c>
      <c r="AU130" s="16" t="s">
        <v>86</v>
      </c>
    </row>
    <row r="131" s="14" customFormat="1">
      <c r="A131" s="14"/>
      <c r="B131" s="246"/>
      <c r="C131" s="247"/>
      <c r="D131" s="237" t="s">
        <v>148</v>
      </c>
      <c r="E131" s="248" t="s">
        <v>1</v>
      </c>
      <c r="F131" s="249" t="s">
        <v>284</v>
      </c>
      <c r="G131" s="247"/>
      <c r="H131" s="250">
        <v>18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148</v>
      </c>
      <c r="AU131" s="256" t="s">
        <v>86</v>
      </c>
      <c r="AV131" s="14" t="s">
        <v>86</v>
      </c>
      <c r="AW131" s="14" t="s">
        <v>32</v>
      </c>
      <c r="AX131" s="14" t="s">
        <v>84</v>
      </c>
      <c r="AY131" s="256" t="s">
        <v>137</v>
      </c>
    </row>
    <row r="132" s="2" customFormat="1" ht="33" customHeight="1">
      <c r="A132" s="37"/>
      <c r="B132" s="38"/>
      <c r="C132" s="217" t="s">
        <v>180</v>
      </c>
      <c r="D132" s="217" t="s">
        <v>139</v>
      </c>
      <c r="E132" s="218" t="s">
        <v>1117</v>
      </c>
      <c r="F132" s="219" t="s">
        <v>1118</v>
      </c>
      <c r="G132" s="220" t="s">
        <v>268</v>
      </c>
      <c r="H132" s="221">
        <v>6</v>
      </c>
      <c r="I132" s="222"/>
      <c r="J132" s="223">
        <f>ROUND(I132*H132,2)</f>
        <v>0</v>
      </c>
      <c r="K132" s="219" t="s">
        <v>143</v>
      </c>
      <c r="L132" s="43"/>
      <c r="M132" s="224" t="s">
        <v>1</v>
      </c>
      <c r="N132" s="225" t="s">
        <v>41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271</v>
      </c>
      <c r="AT132" s="228" t="s">
        <v>139</v>
      </c>
      <c r="AU132" s="228" t="s">
        <v>86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271</v>
      </c>
      <c r="BM132" s="228" t="s">
        <v>1119</v>
      </c>
    </row>
    <row r="133" s="2" customFormat="1">
      <c r="A133" s="37"/>
      <c r="B133" s="38"/>
      <c r="C133" s="39"/>
      <c r="D133" s="230" t="s">
        <v>146</v>
      </c>
      <c r="E133" s="39"/>
      <c r="F133" s="231" t="s">
        <v>1120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146</v>
      </c>
      <c r="AU133" s="16" t="s">
        <v>86</v>
      </c>
    </row>
    <row r="134" s="2" customFormat="1" ht="16.5" customHeight="1">
      <c r="A134" s="37"/>
      <c r="B134" s="38"/>
      <c r="C134" s="257" t="s">
        <v>192</v>
      </c>
      <c r="D134" s="257" t="s">
        <v>207</v>
      </c>
      <c r="E134" s="258" t="s">
        <v>1121</v>
      </c>
      <c r="F134" s="259" t="s">
        <v>1122</v>
      </c>
      <c r="G134" s="260" t="s">
        <v>1022</v>
      </c>
      <c r="H134" s="261">
        <v>6</v>
      </c>
      <c r="I134" s="262"/>
      <c r="J134" s="263">
        <f>ROUND(I134*H134,2)</f>
        <v>0</v>
      </c>
      <c r="K134" s="259" t="s">
        <v>1</v>
      </c>
      <c r="L134" s="264"/>
      <c r="M134" s="265" t="s">
        <v>1</v>
      </c>
      <c r="N134" s="266" t="s">
        <v>41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1123</v>
      </c>
      <c r="AT134" s="228" t="s">
        <v>207</v>
      </c>
      <c r="AU134" s="228" t="s">
        <v>86</v>
      </c>
      <c r="AY134" s="16" t="s">
        <v>137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84</v>
      </c>
      <c r="BK134" s="229">
        <f>ROUND(I134*H134,2)</f>
        <v>0</v>
      </c>
      <c r="BL134" s="16" t="s">
        <v>1123</v>
      </c>
      <c r="BM134" s="228" t="s">
        <v>1124</v>
      </c>
    </row>
    <row r="135" s="14" customFormat="1">
      <c r="A135" s="14"/>
      <c r="B135" s="246"/>
      <c r="C135" s="247"/>
      <c r="D135" s="237" t="s">
        <v>148</v>
      </c>
      <c r="E135" s="248" t="s">
        <v>1</v>
      </c>
      <c r="F135" s="249" t="s">
        <v>192</v>
      </c>
      <c r="G135" s="247"/>
      <c r="H135" s="250">
        <v>6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148</v>
      </c>
      <c r="AU135" s="256" t="s">
        <v>86</v>
      </c>
      <c r="AV135" s="14" t="s">
        <v>86</v>
      </c>
      <c r="AW135" s="14" t="s">
        <v>32</v>
      </c>
      <c r="AX135" s="14" t="s">
        <v>84</v>
      </c>
      <c r="AY135" s="256" t="s">
        <v>137</v>
      </c>
    </row>
    <row r="136" s="2" customFormat="1" ht="24.15" customHeight="1">
      <c r="A136" s="37"/>
      <c r="B136" s="38"/>
      <c r="C136" s="217" t="s">
        <v>199</v>
      </c>
      <c r="D136" s="217" t="s">
        <v>139</v>
      </c>
      <c r="E136" s="218" t="s">
        <v>1125</v>
      </c>
      <c r="F136" s="219" t="s">
        <v>1126</v>
      </c>
      <c r="G136" s="220" t="s">
        <v>268</v>
      </c>
      <c r="H136" s="221">
        <v>3</v>
      </c>
      <c r="I136" s="222"/>
      <c r="J136" s="223">
        <f>ROUND(I136*H136,2)</f>
        <v>0</v>
      </c>
      <c r="K136" s="219" t="s">
        <v>143</v>
      </c>
      <c r="L136" s="43"/>
      <c r="M136" s="224" t="s">
        <v>1</v>
      </c>
      <c r="N136" s="225" t="s">
        <v>41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271</v>
      </c>
      <c r="AT136" s="228" t="s">
        <v>139</v>
      </c>
      <c r="AU136" s="228" t="s">
        <v>86</v>
      </c>
      <c r="AY136" s="16" t="s">
        <v>137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84</v>
      </c>
      <c r="BK136" s="229">
        <f>ROUND(I136*H136,2)</f>
        <v>0</v>
      </c>
      <c r="BL136" s="16" t="s">
        <v>271</v>
      </c>
      <c r="BM136" s="228" t="s">
        <v>1127</v>
      </c>
    </row>
    <row r="137" s="2" customFormat="1">
      <c r="A137" s="37"/>
      <c r="B137" s="38"/>
      <c r="C137" s="39"/>
      <c r="D137" s="230" t="s">
        <v>146</v>
      </c>
      <c r="E137" s="39"/>
      <c r="F137" s="231" t="s">
        <v>1128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146</v>
      </c>
      <c r="AU137" s="16" t="s">
        <v>86</v>
      </c>
    </row>
    <row r="138" s="2" customFormat="1" ht="24.15" customHeight="1">
      <c r="A138" s="37"/>
      <c r="B138" s="38"/>
      <c r="C138" s="257" t="s">
        <v>206</v>
      </c>
      <c r="D138" s="257" t="s">
        <v>207</v>
      </c>
      <c r="E138" s="258" t="s">
        <v>1129</v>
      </c>
      <c r="F138" s="259" t="s">
        <v>1130</v>
      </c>
      <c r="G138" s="260" t="s">
        <v>1022</v>
      </c>
      <c r="H138" s="261">
        <v>3</v>
      </c>
      <c r="I138" s="262"/>
      <c r="J138" s="263">
        <f>ROUND(I138*H138,2)</f>
        <v>0</v>
      </c>
      <c r="K138" s="259" t="s">
        <v>1</v>
      </c>
      <c r="L138" s="264"/>
      <c r="M138" s="265" t="s">
        <v>1</v>
      </c>
      <c r="N138" s="266" t="s">
        <v>41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1123</v>
      </c>
      <c r="AT138" s="228" t="s">
        <v>207</v>
      </c>
      <c r="AU138" s="228" t="s">
        <v>86</v>
      </c>
      <c r="AY138" s="16" t="s">
        <v>137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84</v>
      </c>
      <c r="BK138" s="229">
        <f>ROUND(I138*H138,2)</f>
        <v>0</v>
      </c>
      <c r="BL138" s="16" t="s">
        <v>1123</v>
      </c>
      <c r="BM138" s="228" t="s">
        <v>1131</v>
      </c>
    </row>
    <row r="139" s="14" customFormat="1">
      <c r="A139" s="14"/>
      <c r="B139" s="246"/>
      <c r="C139" s="247"/>
      <c r="D139" s="237" t="s">
        <v>148</v>
      </c>
      <c r="E139" s="248" t="s">
        <v>1</v>
      </c>
      <c r="F139" s="249" t="s">
        <v>161</v>
      </c>
      <c r="G139" s="247"/>
      <c r="H139" s="250">
        <v>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148</v>
      </c>
      <c r="AU139" s="256" t="s">
        <v>86</v>
      </c>
      <c r="AV139" s="14" t="s">
        <v>86</v>
      </c>
      <c r="AW139" s="14" t="s">
        <v>32</v>
      </c>
      <c r="AX139" s="14" t="s">
        <v>84</v>
      </c>
      <c r="AY139" s="256" t="s">
        <v>137</v>
      </c>
    </row>
    <row r="140" s="2" customFormat="1" ht="24.15" customHeight="1">
      <c r="A140" s="37"/>
      <c r="B140" s="38"/>
      <c r="C140" s="217" t="s">
        <v>214</v>
      </c>
      <c r="D140" s="217" t="s">
        <v>139</v>
      </c>
      <c r="E140" s="218" t="s">
        <v>1132</v>
      </c>
      <c r="F140" s="219" t="s">
        <v>1133</v>
      </c>
      <c r="G140" s="220" t="s">
        <v>268</v>
      </c>
      <c r="H140" s="221">
        <v>3</v>
      </c>
      <c r="I140" s="222"/>
      <c r="J140" s="223">
        <f>ROUND(I140*H140,2)</f>
        <v>0</v>
      </c>
      <c r="K140" s="219" t="s">
        <v>143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271</v>
      </c>
      <c r="AT140" s="228" t="s">
        <v>139</v>
      </c>
      <c r="AU140" s="228" t="s">
        <v>86</v>
      </c>
      <c r="AY140" s="16" t="s">
        <v>137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271</v>
      </c>
      <c r="BM140" s="228" t="s">
        <v>1134</v>
      </c>
    </row>
    <row r="141" s="2" customFormat="1">
      <c r="A141" s="37"/>
      <c r="B141" s="38"/>
      <c r="C141" s="39"/>
      <c r="D141" s="230" t="s">
        <v>146</v>
      </c>
      <c r="E141" s="39"/>
      <c r="F141" s="231" t="s">
        <v>1135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146</v>
      </c>
      <c r="AU141" s="16" t="s">
        <v>86</v>
      </c>
    </row>
    <row r="142" s="2" customFormat="1" ht="24.15" customHeight="1">
      <c r="A142" s="37"/>
      <c r="B142" s="38"/>
      <c r="C142" s="257" t="s">
        <v>230</v>
      </c>
      <c r="D142" s="257" t="s">
        <v>207</v>
      </c>
      <c r="E142" s="258" t="s">
        <v>1136</v>
      </c>
      <c r="F142" s="259" t="s">
        <v>1137</v>
      </c>
      <c r="G142" s="260" t="s">
        <v>268</v>
      </c>
      <c r="H142" s="261">
        <v>3</v>
      </c>
      <c r="I142" s="262"/>
      <c r="J142" s="263">
        <f>ROUND(I142*H142,2)</f>
        <v>0</v>
      </c>
      <c r="K142" s="259" t="s">
        <v>143</v>
      </c>
      <c r="L142" s="264"/>
      <c r="M142" s="265" t="s">
        <v>1</v>
      </c>
      <c r="N142" s="266" t="s">
        <v>41</v>
      </c>
      <c r="O142" s="90"/>
      <c r="P142" s="226">
        <f>O142*H142</f>
        <v>0</v>
      </c>
      <c r="Q142" s="226">
        <v>1.0000000000000001E-05</v>
      </c>
      <c r="R142" s="226">
        <f>Q142*H142</f>
        <v>3.0000000000000004E-05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206</v>
      </c>
      <c r="AT142" s="228" t="s">
        <v>207</v>
      </c>
      <c r="AU142" s="228" t="s">
        <v>86</v>
      </c>
      <c r="AY142" s="16" t="s">
        <v>137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84</v>
      </c>
      <c r="BK142" s="229">
        <f>ROUND(I142*H142,2)</f>
        <v>0</v>
      </c>
      <c r="BL142" s="16" t="s">
        <v>144</v>
      </c>
      <c r="BM142" s="228" t="s">
        <v>1138</v>
      </c>
    </row>
    <row r="143" s="14" customFormat="1">
      <c r="A143" s="14"/>
      <c r="B143" s="246"/>
      <c r="C143" s="247"/>
      <c r="D143" s="237" t="s">
        <v>148</v>
      </c>
      <c r="E143" s="248" t="s">
        <v>1</v>
      </c>
      <c r="F143" s="249" t="s">
        <v>161</v>
      </c>
      <c r="G143" s="247"/>
      <c r="H143" s="250">
        <v>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148</v>
      </c>
      <c r="AU143" s="256" t="s">
        <v>86</v>
      </c>
      <c r="AV143" s="14" t="s">
        <v>86</v>
      </c>
      <c r="AW143" s="14" t="s">
        <v>32</v>
      </c>
      <c r="AX143" s="14" t="s">
        <v>84</v>
      </c>
      <c r="AY143" s="256" t="s">
        <v>137</v>
      </c>
    </row>
    <row r="144" s="2" customFormat="1" ht="16.5" customHeight="1">
      <c r="A144" s="37"/>
      <c r="B144" s="38"/>
      <c r="C144" s="217" t="s">
        <v>237</v>
      </c>
      <c r="D144" s="217" t="s">
        <v>139</v>
      </c>
      <c r="E144" s="218" t="s">
        <v>1139</v>
      </c>
      <c r="F144" s="219" t="s">
        <v>1140</v>
      </c>
      <c r="G144" s="220" t="s">
        <v>1141</v>
      </c>
      <c r="H144" s="221">
        <v>4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41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1123</v>
      </c>
      <c r="AT144" s="228" t="s">
        <v>139</v>
      </c>
      <c r="AU144" s="228" t="s">
        <v>86</v>
      </c>
      <c r="AY144" s="16" t="s">
        <v>137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84</v>
      </c>
      <c r="BK144" s="229">
        <f>ROUND(I144*H144,2)</f>
        <v>0</v>
      </c>
      <c r="BL144" s="16" t="s">
        <v>1123</v>
      </c>
      <c r="BM144" s="228" t="s">
        <v>1142</v>
      </c>
    </row>
    <row r="145" s="14" customFormat="1">
      <c r="A145" s="14"/>
      <c r="B145" s="246"/>
      <c r="C145" s="247"/>
      <c r="D145" s="237" t="s">
        <v>148</v>
      </c>
      <c r="E145" s="248" t="s">
        <v>1</v>
      </c>
      <c r="F145" s="249" t="s">
        <v>144</v>
      </c>
      <c r="G145" s="247"/>
      <c r="H145" s="250">
        <v>4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148</v>
      </c>
      <c r="AU145" s="256" t="s">
        <v>86</v>
      </c>
      <c r="AV145" s="14" t="s">
        <v>86</v>
      </c>
      <c r="AW145" s="14" t="s">
        <v>32</v>
      </c>
      <c r="AX145" s="14" t="s">
        <v>76</v>
      </c>
      <c r="AY145" s="256" t="s">
        <v>137</v>
      </c>
    </row>
    <row r="146" s="2" customFormat="1" ht="16.5" customHeight="1">
      <c r="A146" s="37"/>
      <c r="B146" s="38"/>
      <c r="C146" s="217" t="s">
        <v>243</v>
      </c>
      <c r="D146" s="217" t="s">
        <v>139</v>
      </c>
      <c r="E146" s="218" t="s">
        <v>1143</v>
      </c>
      <c r="F146" s="219" t="s">
        <v>1144</v>
      </c>
      <c r="G146" s="220" t="s">
        <v>1141</v>
      </c>
      <c r="H146" s="221">
        <v>1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1123</v>
      </c>
      <c r="AT146" s="228" t="s">
        <v>139</v>
      </c>
      <c r="AU146" s="228" t="s">
        <v>86</v>
      </c>
      <c r="AY146" s="16" t="s">
        <v>137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1123</v>
      </c>
      <c r="BM146" s="228" t="s">
        <v>1145</v>
      </c>
    </row>
    <row r="147" s="14" customFormat="1">
      <c r="A147" s="14"/>
      <c r="B147" s="246"/>
      <c r="C147" s="247"/>
      <c r="D147" s="237" t="s">
        <v>148</v>
      </c>
      <c r="E147" s="248" t="s">
        <v>1</v>
      </c>
      <c r="F147" s="249" t="s">
        <v>84</v>
      </c>
      <c r="G147" s="247"/>
      <c r="H147" s="250">
        <v>1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148</v>
      </c>
      <c r="AU147" s="256" t="s">
        <v>86</v>
      </c>
      <c r="AV147" s="14" t="s">
        <v>86</v>
      </c>
      <c r="AW147" s="14" t="s">
        <v>32</v>
      </c>
      <c r="AX147" s="14" t="s">
        <v>76</v>
      </c>
      <c r="AY147" s="256" t="s">
        <v>137</v>
      </c>
    </row>
    <row r="148" s="2" customFormat="1" ht="16.5" customHeight="1">
      <c r="A148" s="37"/>
      <c r="B148" s="38"/>
      <c r="C148" s="217" t="s">
        <v>250</v>
      </c>
      <c r="D148" s="217" t="s">
        <v>139</v>
      </c>
      <c r="E148" s="218" t="s">
        <v>1146</v>
      </c>
      <c r="F148" s="219" t="s">
        <v>1147</v>
      </c>
      <c r="G148" s="220" t="s">
        <v>1141</v>
      </c>
      <c r="H148" s="221">
        <v>1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1123</v>
      </c>
      <c r="AT148" s="228" t="s">
        <v>139</v>
      </c>
      <c r="AU148" s="228" t="s">
        <v>86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1123</v>
      </c>
      <c r="BM148" s="228" t="s">
        <v>1148</v>
      </c>
    </row>
    <row r="149" s="14" customFormat="1">
      <c r="A149" s="14"/>
      <c r="B149" s="246"/>
      <c r="C149" s="247"/>
      <c r="D149" s="237" t="s">
        <v>148</v>
      </c>
      <c r="E149" s="248" t="s">
        <v>1</v>
      </c>
      <c r="F149" s="249" t="s">
        <v>84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148</v>
      </c>
      <c r="AU149" s="256" t="s">
        <v>86</v>
      </c>
      <c r="AV149" s="14" t="s">
        <v>86</v>
      </c>
      <c r="AW149" s="14" t="s">
        <v>32</v>
      </c>
      <c r="AX149" s="14" t="s">
        <v>76</v>
      </c>
      <c r="AY149" s="256" t="s">
        <v>137</v>
      </c>
    </row>
    <row r="150" s="2" customFormat="1" ht="16.5" customHeight="1">
      <c r="A150" s="37"/>
      <c r="B150" s="38"/>
      <c r="C150" s="217" t="s">
        <v>257</v>
      </c>
      <c r="D150" s="217" t="s">
        <v>139</v>
      </c>
      <c r="E150" s="218" t="s">
        <v>1149</v>
      </c>
      <c r="F150" s="219" t="s">
        <v>1150</v>
      </c>
      <c r="G150" s="220" t="s">
        <v>1141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1123</v>
      </c>
      <c r="AT150" s="228" t="s">
        <v>139</v>
      </c>
      <c r="AU150" s="228" t="s">
        <v>86</v>
      </c>
      <c r="AY150" s="16" t="s">
        <v>137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1123</v>
      </c>
      <c r="BM150" s="228" t="s">
        <v>1151</v>
      </c>
    </row>
    <row r="151" s="14" customFormat="1">
      <c r="A151" s="14"/>
      <c r="B151" s="246"/>
      <c r="C151" s="247"/>
      <c r="D151" s="237" t="s">
        <v>148</v>
      </c>
      <c r="E151" s="248" t="s">
        <v>1</v>
      </c>
      <c r="F151" s="249" t="s">
        <v>84</v>
      </c>
      <c r="G151" s="247"/>
      <c r="H151" s="250">
        <v>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148</v>
      </c>
      <c r="AU151" s="256" t="s">
        <v>86</v>
      </c>
      <c r="AV151" s="14" t="s">
        <v>86</v>
      </c>
      <c r="AW151" s="14" t="s">
        <v>32</v>
      </c>
      <c r="AX151" s="14" t="s">
        <v>76</v>
      </c>
      <c r="AY151" s="256" t="s">
        <v>137</v>
      </c>
    </row>
    <row r="152" s="2" customFormat="1" ht="24.15" customHeight="1">
      <c r="A152" s="37"/>
      <c r="B152" s="38"/>
      <c r="C152" s="217" t="s">
        <v>8</v>
      </c>
      <c r="D152" s="217" t="s">
        <v>139</v>
      </c>
      <c r="E152" s="218" t="s">
        <v>1152</v>
      </c>
      <c r="F152" s="219" t="s">
        <v>1153</v>
      </c>
      <c r="G152" s="220" t="s">
        <v>268</v>
      </c>
      <c r="H152" s="221">
        <v>1</v>
      </c>
      <c r="I152" s="222"/>
      <c r="J152" s="223">
        <f>ROUND(I152*H152,2)</f>
        <v>0</v>
      </c>
      <c r="K152" s="219" t="s">
        <v>143</v>
      </c>
      <c r="L152" s="43"/>
      <c r="M152" s="224" t="s">
        <v>1</v>
      </c>
      <c r="N152" s="225" t="s">
        <v>41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271</v>
      </c>
      <c r="AT152" s="228" t="s">
        <v>139</v>
      </c>
      <c r="AU152" s="228" t="s">
        <v>86</v>
      </c>
      <c r="AY152" s="16" t="s">
        <v>137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271</v>
      </c>
      <c r="BM152" s="228" t="s">
        <v>1154</v>
      </c>
    </row>
    <row r="153" s="2" customFormat="1">
      <c r="A153" s="37"/>
      <c r="B153" s="38"/>
      <c r="C153" s="39"/>
      <c r="D153" s="230" t="s">
        <v>146</v>
      </c>
      <c r="E153" s="39"/>
      <c r="F153" s="231" t="s">
        <v>1155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146</v>
      </c>
      <c r="AU153" s="16" t="s">
        <v>86</v>
      </c>
    </row>
    <row r="154" s="14" customFormat="1">
      <c r="A154" s="14"/>
      <c r="B154" s="246"/>
      <c r="C154" s="247"/>
      <c r="D154" s="237" t="s">
        <v>148</v>
      </c>
      <c r="E154" s="248" t="s">
        <v>1</v>
      </c>
      <c r="F154" s="249" t="s">
        <v>84</v>
      </c>
      <c r="G154" s="247"/>
      <c r="H154" s="250">
        <v>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148</v>
      </c>
      <c r="AU154" s="256" t="s">
        <v>86</v>
      </c>
      <c r="AV154" s="14" t="s">
        <v>86</v>
      </c>
      <c r="AW154" s="14" t="s">
        <v>32</v>
      </c>
      <c r="AX154" s="14" t="s">
        <v>84</v>
      </c>
      <c r="AY154" s="256" t="s">
        <v>137</v>
      </c>
    </row>
    <row r="155" s="12" customFormat="1" ht="22.8" customHeight="1">
      <c r="A155" s="12"/>
      <c r="B155" s="201"/>
      <c r="C155" s="202"/>
      <c r="D155" s="203" t="s">
        <v>75</v>
      </c>
      <c r="E155" s="215" t="s">
        <v>1156</v>
      </c>
      <c r="F155" s="215" t="s">
        <v>138</v>
      </c>
      <c r="G155" s="202"/>
      <c r="H155" s="202"/>
      <c r="I155" s="205"/>
      <c r="J155" s="216">
        <f>BK155</f>
        <v>0</v>
      </c>
      <c r="K155" s="202"/>
      <c r="L155" s="207"/>
      <c r="M155" s="208"/>
      <c r="N155" s="209"/>
      <c r="O155" s="209"/>
      <c r="P155" s="210">
        <f>SUM(P156:P218)</f>
        <v>0</v>
      </c>
      <c r="Q155" s="209"/>
      <c r="R155" s="210">
        <f>SUM(R156:R218)</f>
        <v>0.63450000000000006</v>
      </c>
      <c r="S155" s="209"/>
      <c r="T155" s="211">
        <f>SUM(T156:T218)</f>
        <v>3.0024999999999999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2" t="s">
        <v>161</v>
      </c>
      <c r="AT155" s="213" t="s">
        <v>75</v>
      </c>
      <c r="AU155" s="213" t="s">
        <v>84</v>
      </c>
      <c r="AY155" s="212" t="s">
        <v>137</v>
      </c>
      <c r="BK155" s="214">
        <f>SUM(BK156:BK218)</f>
        <v>0</v>
      </c>
    </row>
    <row r="156" s="2" customFormat="1" ht="21.75" customHeight="1">
      <c r="A156" s="37"/>
      <c r="B156" s="38"/>
      <c r="C156" s="217" t="s">
        <v>271</v>
      </c>
      <c r="D156" s="217" t="s">
        <v>139</v>
      </c>
      <c r="E156" s="218" t="s">
        <v>1157</v>
      </c>
      <c r="F156" s="219" t="s">
        <v>1158</v>
      </c>
      <c r="G156" s="220" t="s">
        <v>1159</v>
      </c>
      <c r="H156" s="221">
        <v>0.14999999999999999</v>
      </c>
      <c r="I156" s="222"/>
      <c r="J156" s="223">
        <f>ROUND(I156*H156,2)</f>
        <v>0</v>
      </c>
      <c r="K156" s="219" t="s">
        <v>143</v>
      </c>
      <c r="L156" s="43"/>
      <c r="M156" s="224" t="s">
        <v>1</v>
      </c>
      <c r="N156" s="225" t="s">
        <v>41</v>
      </c>
      <c r="O156" s="90"/>
      <c r="P156" s="226">
        <f>O156*H156</f>
        <v>0</v>
      </c>
      <c r="Q156" s="226">
        <v>0.0099000000000000008</v>
      </c>
      <c r="R156" s="226">
        <f>Q156*H156</f>
        <v>0.001485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598</v>
      </c>
      <c r="AT156" s="228" t="s">
        <v>139</v>
      </c>
      <c r="AU156" s="228" t="s">
        <v>86</v>
      </c>
      <c r="AY156" s="16" t="s">
        <v>137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598</v>
      </c>
      <c r="BM156" s="228" t="s">
        <v>1160</v>
      </c>
    </row>
    <row r="157" s="2" customFormat="1">
      <c r="A157" s="37"/>
      <c r="B157" s="38"/>
      <c r="C157" s="39"/>
      <c r="D157" s="230" t="s">
        <v>146</v>
      </c>
      <c r="E157" s="39"/>
      <c r="F157" s="231" t="s">
        <v>1161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146</v>
      </c>
      <c r="AU157" s="16" t="s">
        <v>86</v>
      </c>
    </row>
    <row r="158" s="14" customFormat="1">
      <c r="A158" s="14"/>
      <c r="B158" s="246"/>
      <c r="C158" s="247"/>
      <c r="D158" s="237" t="s">
        <v>148</v>
      </c>
      <c r="E158" s="248" t="s">
        <v>1</v>
      </c>
      <c r="F158" s="249" t="s">
        <v>1162</v>
      </c>
      <c r="G158" s="247"/>
      <c r="H158" s="250">
        <v>0.14999999999999999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148</v>
      </c>
      <c r="AU158" s="256" t="s">
        <v>86</v>
      </c>
      <c r="AV158" s="14" t="s">
        <v>86</v>
      </c>
      <c r="AW158" s="14" t="s">
        <v>32</v>
      </c>
      <c r="AX158" s="14" t="s">
        <v>84</v>
      </c>
      <c r="AY158" s="256" t="s">
        <v>137</v>
      </c>
    </row>
    <row r="159" s="2" customFormat="1" ht="24.15" customHeight="1">
      <c r="A159" s="37"/>
      <c r="B159" s="38"/>
      <c r="C159" s="217" t="s">
        <v>277</v>
      </c>
      <c r="D159" s="217" t="s">
        <v>139</v>
      </c>
      <c r="E159" s="218" t="s">
        <v>1163</v>
      </c>
      <c r="F159" s="219" t="s">
        <v>1164</v>
      </c>
      <c r="G159" s="220" t="s">
        <v>280</v>
      </c>
      <c r="H159" s="221">
        <v>10</v>
      </c>
      <c r="I159" s="222"/>
      <c r="J159" s="223">
        <f>ROUND(I159*H159,2)</f>
        <v>0</v>
      </c>
      <c r="K159" s="219" t="s">
        <v>143</v>
      </c>
      <c r="L159" s="43"/>
      <c r="M159" s="224" t="s">
        <v>1</v>
      </c>
      <c r="N159" s="225" t="s">
        <v>41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598</v>
      </c>
      <c r="AT159" s="228" t="s">
        <v>139</v>
      </c>
      <c r="AU159" s="228" t="s">
        <v>86</v>
      </c>
      <c r="AY159" s="16" t="s">
        <v>137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84</v>
      </c>
      <c r="BK159" s="229">
        <f>ROUND(I159*H159,2)</f>
        <v>0</v>
      </c>
      <c r="BL159" s="16" t="s">
        <v>598</v>
      </c>
      <c r="BM159" s="228" t="s">
        <v>1165</v>
      </c>
    </row>
    <row r="160" s="2" customFormat="1">
      <c r="A160" s="37"/>
      <c r="B160" s="38"/>
      <c r="C160" s="39"/>
      <c r="D160" s="230" t="s">
        <v>146</v>
      </c>
      <c r="E160" s="39"/>
      <c r="F160" s="231" t="s">
        <v>1166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146</v>
      </c>
      <c r="AU160" s="16" t="s">
        <v>86</v>
      </c>
    </row>
    <row r="161" s="14" customFormat="1">
      <c r="A161" s="14"/>
      <c r="B161" s="246"/>
      <c r="C161" s="247"/>
      <c r="D161" s="237" t="s">
        <v>148</v>
      </c>
      <c r="E161" s="248" t="s">
        <v>1</v>
      </c>
      <c r="F161" s="249" t="s">
        <v>230</v>
      </c>
      <c r="G161" s="247"/>
      <c r="H161" s="250">
        <v>10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148</v>
      </c>
      <c r="AU161" s="256" t="s">
        <v>86</v>
      </c>
      <c r="AV161" s="14" t="s">
        <v>86</v>
      </c>
      <c r="AW161" s="14" t="s">
        <v>32</v>
      </c>
      <c r="AX161" s="14" t="s">
        <v>84</v>
      </c>
      <c r="AY161" s="256" t="s">
        <v>137</v>
      </c>
    </row>
    <row r="162" s="2" customFormat="1" ht="24.15" customHeight="1">
      <c r="A162" s="37"/>
      <c r="B162" s="38"/>
      <c r="C162" s="217" t="s">
        <v>284</v>
      </c>
      <c r="D162" s="217" t="s">
        <v>139</v>
      </c>
      <c r="E162" s="218" t="s">
        <v>1167</v>
      </c>
      <c r="F162" s="219" t="s">
        <v>1168</v>
      </c>
      <c r="G162" s="220" t="s">
        <v>142</v>
      </c>
      <c r="H162" s="221">
        <v>2.5</v>
      </c>
      <c r="I162" s="222"/>
      <c r="J162" s="223">
        <f>ROUND(I162*H162,2)</f>
        <v>0</v>
      </c>
      <c r="K162" s="219" t="s">
        <v>143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0.316</v>
      </c>
      <c r="T162" s="227">
        <f>S162*H162</f>
        <v>0.79000000000000004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598</v>
      </c>
      <c r="AT162" s="228" t="s">
        <v>139</v>
      </c>
      <c r="AU162" s="228" t="s">
        <v>86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598</v>
      </c>
      <c r="BM162" s="228" t="s">
        <v>1169</v>
      </c>
    </row>
    <row r="163" s="2" customFormat="1">
      <c r="A163" s="37"/>
      <c r="B163" s="38"/>
      <c r="C163" s="39"/>
      <c r="D163" s="230" t="s">
        <v>146</v>
      </c>
      <c r="E163" s="39"/>
      <c r="F163" s="231" t="s">
        <v>1170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146</v>
      </c>
      <c r="AU163" s="16" t="s">
        <v>86</v>
      </c>
    </row>
    <row r="164" s="14" customFormat="1">
      <c r="A164" s="14"/>
      <c r="B164" s="246"/>
      <c r="C164" s="247"/>
      <c r="D164" s="237" t="s">
        <v>148</v>
      </c>
      <c r="E164" s="248" t="s">
        <v>1</v>
      </c>
      <c r="F164" s="249" t="s">
        <v>1171</v>
      </c>
      <c r="G164" s="247"/>
      <c r="H164" s="250">
        <v>2.5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148</v>
      </c>
      <c r="AU164" s="256" t="s">
        <v>86</v>
      </c>
      <c r="AV164" s="14" t="s">
        <v>86</v>
      </c>
      <c r="AW164" s="14" t="s">
        <v>32</v>
      </c>
      <c r="AX164" s="14" t="s">
        <v>84</v>
      </c>
      <c r="AY164" s="256" t="s">
        <v>137</v>
      </c>
    </row>
    <row r="165" s="2" customFormat="1" ht="24.15" customHeight="1">
      <c r="A165" s="37"/>
      <c r="B165" s="38"/>
      <c r="C165" s="217" t="s">
        <v>293</v>
      </c>
      <c r="D165" s="217" t="s">
        <v>139</v>
      </c>
      <c r="E165" s="218" t="s">
        <v>1172</v>
      </c>
      <c r="F165" s="219" t="s">
        <v>1173</v>
      </c>
      <c r="G165" s="220" t="s">
        <v>142</v>
      </c>
      <c r="H165" s="221">
        <v>7.5</v>
      </c>
      <c r="I165" s="222"/>
      <c r="J165" s="223">
        <f>ROUND(I165*H165,2)</f>
        <v>0</v>
      </c>
      <c r="K165" s="219" t="s">
        <v>143</v>
      </c>
      <c r="L165" s="43"/>
      <c r="M165" s="224" t="s">
        <v>1</v>
      </c>
      <c r="N165" s="225" t="s">
        <v>41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0.29499999999999998</v>
      </c>
      <c r="T165" s="227">
        <f>S165*H165</f>
        <v>2.2124999999999999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598</v>
      </c>
      <c r="AT165" s="228" t="s">
        <v>139</v>
      </c>
      <c r="AU165" s="228" t="s">
        <v>86</v>
      </c>
      <c r="AY165" s="16" t="s">
        <v>137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84</v>
      </c>
      <c r="BK165" s="229">
        <f>ROUND(I165*H165,2)</f>
        <v>0</v>
      </c>
      <c r="BL165" s="16" t="s">
        <v>598</v>
      </c>
      <c r="BM165" s="228" t="s">
        <v>1174</v>
      </c>
    </row>
    <row r="166" s="2" customFormat="1">
      <c r="A166" s="37"/>
      <c r="B166" s="38"/>
      <c r="C166" s="39"/>
      <c r="D166" s="230" t="s">
        <v>146</v>
      </c>
      <c r="E166" s="39"/>
      <c r="F166" s="231" t="s">
        <v>1175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146</v>
      </c>
      <c r="AU166" s="16" t="s">
        <v>86</v>
      </c>
    </row>
    <row r="167" s="14" customFormat="1">
      <c r="A167" s="14"/>
      <c r="B167" s="246"/>
      <c r="C167" s="247"/>
      <c r="D167" s="237" t="s">
        <v>148</v>
      </c>
      <c r="E167" s="248" t="s">
        <v>1</v>
      </c>
      <c r="F167" s="249" t="s">
        <v>1176</v>
      </c>
      <c r="G167" s="247"/>
      <c r="H167" s="250">
        <v>7.5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148</v>
      </c>
      <c r="AU167" s="256" t="s">
        <v>86</v>
      </c>
      <c r="AV167" s="14" t="s">
        <v>86</v>
      </c>
      <c r="AW167" s="14" t="s">
        <v>32</v>
      </c>
      <c r="AX167" s="14" t="s">
        <v>84</v>
      </c>
      <c r="AY167" s="256" t="s">
        <v>137</v>
      </c>
    </row>
    <row r="168" s="2" customFormat="1" ht="24.15" customHeight="1">
      <c r="A168" s="37"/>
      <c r="B168" s="38"/>
      <c r="C168" s="217" t="s">
        <v>299</v>
      </c>
      <c r="D168" s="217" t="s">
        <v>139</v>
      </c>
      <c r="E168" s="218" t="s">
        <v>1177</v>
      </c>
      <c r="F168" s="219" t="s">
        <v>1178</v>
      </c>
      <c r="G168" s="220" t="s">
        <v>280</v>
      </c>
      <c r="H168" s="221">
        <v>36</v>
      </c>
      <c r="I168" s="222"/>
      <c r="J168" s="223">
        <f>ROUND(I168*H168,2)</f>
        <v>0</v>
      </c>
      <c r="K168" s="219" t="s">
        <v>143</v>
      </c>
      <c r="L168" s="43"/>
      <c r="M168" s="224" t="s">
        <v>1</v>
      </c>
      <c r="N168" s="225" t="s">
        <v>41</v>
      </c>
      <c r="O168" s="90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598</v>
      </c>
      <c r="AT168" s="228" t="s">
        <v>139</v>
      </c>
      <c r="AU168" s="228" t="s">
        <v>86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598</v>
      </c>
      <c r="BM168" s="228" t="s">
        <v>1179</v>
      </c>
    </row>
    <row r="169" s="2" customFormat="1">
      <c r="A169" s="37"/>
      <c r="B169" s="38"/>
      <c r="C169" s="39"/>
      <c r="D169" s="230" t="s">
        <v>146</v>
      </c>
      <c r="E169" s="39"/>
      <c r="F169" s="231" t="s">
        <v>1180</v>
      </c>
      <c r="G169" s="39"/>
      <c r="H169" s="39"/>
      <c r="I169" s="232"/>
      <c r="J169" s="39"/>
      <c r="K169" s="39"/>
      <c r="L169" s="43"/>
      <c r="M169" s="233"/>
      <c r="N169" s="234"/>
      <c r="O169" s="90"/>
      <c r="P169" s="90"/>
      <c r="Q169" s="90"/>
      <c r="R169" s="90"/>
      <c r="S169" s="90"/>
      <c r="T169" s="91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16" t="s">
        <v>146</v>
      </c>
      <c r="AU169" s="16" t="s">
        <v>86</v>
      </c>
    </row>
    <row r="170" s="14" customFormat="1">
      <c r="A170" s="14"/>
      <c r="B170" s="246"/>
      <c r="C170" s="247"/>
      <c r="D170" s="237" t="s">
        <v>148</v>
      </c>
      <c r="E170" s="248" t="s">
        <v>1</v>
      </c>
      <c r="F170" s="249" t="s">
        <v>408</v>
      </c>
      <c r="G170" s="247"/>
      <c r="H170" s="250">
        <v>36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148</v>
      </c>
      <c r="AU170" s="256" t="s">
        <v>86</v>
      </c>
      <c r="AV170" s="14" t="s">
        <v>86</v>
      </c>
      <c r="AW170" s="14" t="s">
        <v>32</v>
      </c>
      <c r="AX170" s="14" t="s">
        <v>84</v>
      </c>
      <c r="AY170" s="256" t="s">
        <v>137</v>
      </c>
    </row>
    <row r="171" s="2" customFormat="1" ht="24.15" customHeight="1">
      <c r="A171" s="37"/>
      <c r="B171" s="38"/>
      <c r="C171" s="217" t="s">
        <v>7</v>
      </c>
      <c r="D171" s="217" t="s">
        <v>139</v>
      </c>
      <c r="E171" s="218" t="s">
        <v>1181</v>
      </c>
      <c r="F171" s="219" t="s">
        <v>1182</v>
      </c>
      <c r="G171" s="220" t="s">
        <v>280</v>
      </c>
      <c r="H171" s="221">
        <v>76</v>
      </c>
      <c r="I171" s="222"/>
      <c r="J171" s="223">
        <f>ROUND(I171*H171,2)</f>
        <v>0</v>
      </c>
      <c r="K171" s="219" t="s">
        <v>143</v>
      </c>
      <c r="L171" s="43"/>
      <c r="M171" s="224" t="s">
        <v>1</v>
      </c>
      <c r="N171" s="225" t="s">
        <v>41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598</v>
      </c>
      <c r="AT171" s="228" t="s">
        <v>139</v>
      </c>
      <c r="AU171" s="228" t="s">
        <v>86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598</v>
      </c>
      <c r="BM171" s="228" t="s">
        <v>1183</v>
      </c>
    </row>
    <row r="172" s="2" customFormat="1">
      <c r="A172" s="37"/>
      <c r="B172" s="38"/>
      <c r="C172" s="39"/>
      <c r="D172" s="230" t="s">
        <v>146</v>
      </c>
      <c r="E172" s="39"/>
      <c r="F172" s="231" t="s">
        <v>1184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146</v>
      </c>
      <c r="AU172" s="16" t="s">
        <v>86</v>
      </c>
    </row>
    <row r="173" s="14" customFormat="1">
      <c r="A173" s="14"/>
      <c r="B173" s="246"/>
      <c r="C173" s="247"/>
      <c r="D173" s="237" t="s">
        <v>148</v>
      </c>
      <c r="E173" s="248" t="s">
        <v>1</v>
      </c>
      <c r="F173" s="249" t="s">
        <v>672</v>
      </c>
      <c r="G173" s="247"/>
      <c r="H173" s="250">
        <v>76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148</v>
      </c>
      <c r="AU173" s="256" t="s">
        <v>86</v>
      </c>
      <c r="AV173" s="14" t="s">
        <v>86</v>
      </c>
      <c r="AW173" s="14" t="s">
        <v>32</v>
      </c>
      <c r="AX173" s="14" t="s">
        <v>84</v>
      </c>
      <c r="AY173" s="256" t="s">
        <v>137</v>
      </c>
    </row>
    <row r="174" s="2" customFormat="1" ht="24.15" customHeight="1">
      <c r="A174" s="37"/>
      <c r="B174" s="38"/>
      <c r="C174" s="217" t="s">
        <v>310</v>
      </c>
      <c r="D174" s="217" t="s">
        <v>139</v>
      </c>
      <c r="E174" s="218" t="s">
        <v>1185</v>
      </c>
      <c r="F174" s="219" t="s">
        <v>1186</v>
      </c>
      <c r="G174" s="220" t="s">
        <v>280</v>
      </c>
      <c r="H174" s="221">
        <v>21</v>
      </c>
      <c r="I174" s="222"/>
      <c r="J174" s="223">
        <f>ROUND(I174*H174,2)</f>
        <v>0</v>
      </c>
      <c r="K174" s="219" t="s">
        <v>143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598</v>
      </c>
      <c r="AT174" s="228" t="s">
        <v>139</v>
      </c>
      <c r="AU174" s="228" t="s">
        <v>86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598</v>
      </c>
      <c r="BM174" s="228" t="s">
        <v>1187</v>
      </c>
    </row>
    <row r="175" s="2" customFormat="1">
      <c r="A175" s="37"/>
      <c r="B175" s="38"/>
      <c r="C175" s="39"/>
      <c r="D175" s="230" t="s">
        <v>146</v>
      </c>
      <c r="E175" s="39"/>
      <c r="F175" s="231" t="s">
        <v>1188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146</v>
      </c>
      <c r="AU175" s="16" t="s">
        <v>86</v>
      </c>
    </row>
    <row r="176" s="14" customFormat="1">
      <c r="A176" s="14"/>
      <c r="B176" s="246"/>
      <c r="C176" s="247"/>
      <c r="D176" s="237" t="s">
        <v>148</v>
      </c>
      <c r="E176" s="248" t="s">
        <v>1</v>
      </c>
      <c r="F176" s="249" t="s">
        <v>7</v>
      </c>
      <c r="G176" s="247"/>
      <c r="H176" s="250">
        <v>21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148</v>
      </c>
      <c r="AU176" s="256" t="s">
        <v>86</v>
      </c>
      <c r="AV176" s="14" t="s">
        <v>86</v>
      </c>
      <c r="AW176" s="14" t="s">
        <v>32</v>
      </c>
      <c r="AX176" s="14" t="s">
        <v>84</v>
      </c>
      <c r="AY176" s="256" t="s">
        <v>137</v>
      </c>
    </row>
    <row r="177" s="2" customFormat="1" ht="24.15" customHeight="1">
      <c r="A177" s="37"/>
      <c r="B177" s="38"/>
      <c r="C177" s="217" t="s">
        <v>316</v>
      </c>
      <c r="D177" s="217" t="s">
        <v>139</v>
      </c>
      <c r="E177" s="218" t="s">
        <v>1189</v>
      </c>
      <c r="F177" s="219" t="s">
        <v>1190</v>
      </c>
      <c r="G177" s="220" t="s">
        <v>280</v>
      </c>
      <c r="H177" s="221">
        <v>133</v>
      </c>
      <c r="I177" s="222"/>
      <c r="J177" s="223">
        <f>ROUND(I177*H177,2)</f>
        <v>0</v>
      </c>
      <c r="K177" s="219" t="s">
        <v>143</v>
      </c>
      <c r="L177" s="43"/>
      <c r="M177" s="224" t="s">
        <v>1</v>
      </c>
      <c r="N177" s="225" t="s">
        <v>41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598</v>
      </c>
      <c r="AT177" s="228" t="s">
        <v>139</v>
      </c>
      <c r="AU177" s="228" t="s">
        <v>86</v>
      </c>
      <c r="AY177" s="16" t="s">
        <v>137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84</v>
      </c>
      <c r="BK177" s="229">
        <f>ROUND(I177*H177,2)</f>
        <v>0</v>
      </c>
      <c r="BL177" s="16" t="s">
        <v>598</v>
      </c>
      <c r="BM177" s="228" t="s">
        <v>1191</v>
      </c>
    </row>
    <row r="178" s="2" customFormat="1">
      <c r="A178" s="37"/>
      <c r="B178" s="38"/>
      <c r="C178" s="39"/>
      <c r="D178" s="230" t="s">
        <v>146</v>
      </c>
      <c r="E178" s="39"/>
      <c r="F178" s="231" t="s">
        <v>1192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146</v>
      </c>
      <c r="AU178" s="16" t="s">
        <v>86</v>
      </c>
    </row>
    <row r="179" s="14" customFormat="1">
      <c r="A179" s="14"/>
      <c r="B179" s="246"/>
      <c r="C179" s="247"/>
      <c r="D179" s="237" t="s">
        <v>148</v>
      </c>
      <c r="E179" s="248" t="s">
        <v>1</v>
      </c>
      <c r="F179" s="249" t="s">
        <v>1193</v>
      </c>
      <c r="G179" s="247"/>
      <c r="H179" s="250">
        <v>133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148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137</v>
      </c>
    </row>
    <row r="180" s="2" customFormat="1" ht="24.15" customHeight="1">
      <c r="A180" s="37"/>
      <c r="B180" s="38"/>
      <c r="C180" s="217" t="s">
        <v>323</v>
      </c>
      <c r="D180" s="217" t="s">
        <v>139</v>
      </c>
      <c r="E180" s="218" t="s">
        <v>1194</v>
      </c>
      <c r="F180" s="219" t="s">
        <v>1195</v>
      </c>
      <c r="G180" s="220" t="s">
        <v>280</v>
      </c>
      <c r="H180" s="221">
        <v>25</v>
      </c>
      <c r="I180" s="222"/>
      <c r="J180" s="223">
        <f>ROUND(I180*H180,2)</f>
        <v>0</v>
      </c>
      <c r="K180" s="219" t="s">
        <v>143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598</v>
      </c>
      <c r="AT180" s="228" t="s">
        <v>139</v>
      </c>
      <c r="AU180" s="228" t="s">
        <v>86</v>
      </c>
      <c r="AY180" s="16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598</v>
      </c>
      <c r="BM180" s="228" t="s">
        <v>1196</v>
      </c>
    </row>
    <row r="181" s="2" customFormat="1">
      <c r="A181" s="37"/>
      <c r="B181" s="38"/>
      <c r="C181" s="39"/>
      <c r="D181" s="230" t="s">
        <v>146</v>
      </c>
      <c r="E181" s="39"/>
      <c r="F181" s="231" t="s">
        <v>1197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146</v>
      </c>
      <c r="AU181" s="16" t="s">
        <v>86</v>
      </c>
    </row>
    <row r="182" s="14" customFormat="1">
      <c r="A182" s="14"/>
      <c r="B182" s="246"/>
      <c r="C182" s="247"/>
      <c r="D182" s="237" t="s">
        <v>148</v>
      </c>
      <c r="E182" s="248" t="s">
        <v>1</v>
      </c>
      <c r="F182" s="249" t="s">
        <v>329</v>
      </c>
      <c r="G182" s="247"/>
      <c r="H182" s="250">
        <v>25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148</v>
      </c>
      <c r="AU182" s="256" t="s">
        <v>86</v>
      </c>
      <c r="AV182" s="14" t="s">
        <v>86</v>
      </c>
      <c r="AW182" s="14" t="s">
        <v>32</v>
      </c>
      <c r="AX182" s="14" t="s">
        <v>84</v>
      </c>
      <c r="AY182" s="256" t="s">
        <v>137</v>
      </c>
    </row>
    <row r="183" s="2" customFormat="1" ht="24.15" customHeight="1">
      <c r="A183" s="37"/>
      <c r="B183" s="38"/>
      <c r="C183" s="217" t="s">
        <v>329</v>
      </c>
      <c r="D183" s="217" t="s">
        <v>139</v>
      </c>
      <c r="E183" s="218" t="s">
        <v>1198</v>
      </c>
      <c r="F183" s="219" t="s">
        <v>1199</v>
      </c>
      <c r="G183" s="220" t="s">
        <v>280</v>
      </c>
      <c r="H183" s="221">
        <v>36</v>
      </c>
      <c r="I183" s="222"/>
      <c r="J183" s="223">
        <f>ROUND(I183*H183,2)</f>
        <v>0</v>
      </c>
      <c r="K183" s="219" t="s">
        <v>143</v>
      </c>
      <c r="L183" s="43"/>
      <c r="M183" s="224" t="s">
        <v>1</v>
      </c>
      <c r="N183" s="225" t="s">
        <v>41</v>
      </c>
      <c r="O183" s="90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28" t="s">
        <v>598</v>
      </c>
      <c r="AT183" s="228" t="s">
        <v>139</v>
      </c>
      <c r="AU183" s="228" t="s">
        <v>86</v>
      </c>
      <c r="AY183" s="16" t="s">
        <v>137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6" t="s">
        <v>84</v>
      </c>
      <c r="BK183" s="229">
        <f>ROUND(I183*H183,2)</f>
        <v>0</v>
      </c>
      <c r="BL183" s="16" t="s">
        <v>598</v>
      </c>
      <c r="BM183" s="228" t="s">
        <v>1200</v>
      </c>
    </row>
    <row r="184" s="2" customFormat="1">
      <c r="A184" s="37"/>
      <c r="B184" s="38"/>
      <c r="C184" s="39"/>
      <c r="D184" s="230" t="s">
        <v>146</v>
      </c>
      <c r="E184" s="39"/>
      <c r="F184" s="231" t="s">
        <v>1201</v>
      </c>
      <c r="G184" s="39"/>
      <c r="H184" s="39"/>
      <c r="I184" s="232"/>
      <c r="J184" s="39"/>
      <c r="K184" s="39"/>
      <c r="L184" s="43"/>
      <c r="M184" s="233"/>
      <c r="N184" s="234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146</v>
      </c>
      <c r="AU184" s="16" t="s">
        <v>86</v>
      </c>
    </row>
    <row r="185" s="14" customFormat="1">
      <c r="A185" s="14"/>
      <c r="B185" s="246"/>
      <c r="C185" s="247"/>
      <c r="D185" s="237" t="s">
        <v>148</v>
      </c>
      <c r="E185" s="248" t="s">
        <v>1</v>
      </c>
      <c r="F185" s="249" t="s">
        <v>408</v>
      </c>
      <c r="G185" s="247"/>
      <c r="H185" s="250">
        <v>36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148</v>
      </c>
      <c r="AU185" s="256" t="s">
        <v>86</v>
      </c>
      <c r="AV185" s="14" t="s">
        <v>86</v>
      </c>
      <c r="AW185" s="14" t="s">
        <v>32</v>
      </c>
      <c r="AX185" s="14" t="s">
        <v>84</v>
      </c>
      <c r="AY185" s="256" t="s">
        <v>137</v>
      </c>
    </row>
    <row r="186" s="2" customFormat="1" ht="24.15" customHeight="1">
      <c r="A186" s="37"/>
      <c r="B186" s="38"/>
      <c r="C186" s="217" t="s">
        <v>336</v>
      </c>
      <c r="D186" s="217" t="s">
        <v>139</v>
      </c>
      <c r="E186" s="218" t="s">
        <v>1202</v>
      </c>
      <c r="F186" s="219" t="s">
        <v>1203</v>
      </c>
      <c r="G186" s="220" t="s">
        <v>280</v>
      </c>
      <c r="H186" s="221">
        <v>80</v>
      </c>
      <c r="I186" s="222"/>
      <c r="J186" s="223">
        <f>ROUND(I186*H186,2)</f>
        <v>0</v>
      </c>
      <c r="K186" s="219" t="s">
        <v>143</v>
      </c>
      <c r="L186" s="43"/>
      <c r="M186" s="224" t="s">
        <v>1</v>
      </c>
      <c r="N186" s="225" t="s">
        <v>41</v>
      </c>
      <c r="O186" s="90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598</v>
      </c>
      <c r="AT186" s="228" t="s">
        <v>139</v>
      </c>
      <c r="AU186" s="228" t="s">
        <v>86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598</v>
      </c>
      <c r="BM186" s="228" t="s">
        <v>1204</v>
      </c>
    </row>
    <row r="187" s="2" customFormat="1">
      <c r="A187" s="37"/>
      <c r="B187" s="38"/>
      <c r="C187" s="39"/>
      <c r="D187" s="230" t="s">
        <v>146</v>
      </c>
      <c r="E187" s="39"/>
      <c r="F187" s="231" t="s">
        <v>1205</v>
      </c>
      <c r="G187" s="39"/>
      <c r="H187" s="39"/>
      <c r="I187" s="232"/>
      <c r="J187" s="39"/>
      <c r="K187" s="39"/>
      <c r="L187" s="43"/>
      <c r="M187" s="233"/>
      <c r="N187" s="234"/>
      <c r="O187" s="90"/>
      <c r="P187" s="90"/>
      <c r="Q187" s="90"/>
      <c r="R187" s="90"/>
      <c r="S187" s="90"/>
      <c r="T187" s="91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T187" s="16" t="s">
        <v>146</v>
      </c>
      <c r="AU187" s="16" t="s">
        <v>86</v>
      </c>
    </row>
    <row r="188" s="14" customFormat="1">
      <c r="A188" s="14"/>
      <c r="B188" s="246"/>
      <c r="C188" s="247"/>
      <c r="D188" s="237" t="s">
        <v>148</v>
      </c>
      <c r="E188" s="248" t="s">
        <v>1</v>
      </c>
      <c r="F188" s="249" t="s">
        <v>694</v>
      </c>
      <c r="G188" s="247"/>
      <c r="H188" s="250">
        <v>80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148</v>
      </c>
      <c r="AU188" s="256" t="s">
        <v>86</v>
      </c>
      <c r="AV188" s="14" t="s">
        <v>86</v>
      </c>
      <c r="AW188" s="14" t="s">
        <v>32</v>
      </c>
      <c r="AX188" s="14" t="s">
        <v>84</v>
      </c>
      <c r="AY188" s="256" t="s">
        <v>137</v>
      </c>
    </row>
    <row r="189" s="2" customFormat="1" ht="24.15" customHeight="1">
      <c r="A189" s="37"/>
      <c r="B189" s="38"/>
      <c r="C189" s="217" t="s">
        <v>342</v>
      </c>
      <c r="D189" s="217" t="s">
        <v>139</v>
      </c>
      <c r="E189" s="218" t="s">
        <v>1206</v>
      </c>
      <c r="F189" s="219" t="s">
        <v>1207</v>
      </c>
      <c r="G189" s="220" t="s">
        <v>280</v>
      </c>
      <c r="H189" s="221">
        <v>17</v>
      </c>
      <c r="I189" s="222"/>
      <c r="J189" s="223">
        <f>ROUND(I189*H189,2)</f>
        <v>0</v>
      </c>
      <c r="K189" s="219" t="s">
        <v>143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598</v>
      </c>
      <c r="AT189" s="228" t="s">
        <v>139</v>
      </c>
      <c r="AU189" s="228" t="s">
        <v>86</v>
      </c>
      <c r="AY189" s="16" t="s">
        <v>137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598</v>
      </c>
      <c r="BM189" s="228" t="s">
        <v>1208</v>
      </c>
    </row>
    <row r="190" s="2" customFormat="1">
      <c r="A190" s="37"/>
      <c r="B190" s="38"/>
      <c r="C190" s="39"/>
      <c r="D190" s="230" t="s">
        <v>146</v>
      </c>
      <c r="E190" s="39"/>
      <c r="F190" s="231" t="s">
        <v>1209</v>
      </c>
      <c r="G190" s="39"/>
      <c r="H190" s="39"/>
      <c r="I190" s="232"/>
      <c r="J190" s="39"/>
      <c r="K190" s="39"/>
      <c r="L190" s="43"/>
      <c r="M190" s="233"/>
      <c r="N190" s="234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146</v>
      </c>
      <c r="AU190" s="16" t="s">
        <v>86</v>
      </c>
    </row>
    <row r="191" s="14" customFormat="1">
      <c r="A191" s="14"/>
      <c r="B191" s="246"/>
      <c r="C191" s="247"/>
      <c r="D191" s="237" t="s">
        <v>148</v>
      </c>
      <c r="E191" s="248" t="s">
        <v>1</v>
      </c>
      <c r="F191" s="249" t="s">
        <v>277</v>
      </c>
      <c r="G191" s="247"/>
      <c r="H191" s="250">
        <v>17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148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137</v>
      </c>
    </row>
    <row r="192" s="2" customFormat="1" ht="24.15" customHeight="1">
      <c r="A192" s="37"/>
      <c r="B192" s="38"/>
      <c r="C192" s="217" t="s">
        <v>359</v>
      </c>
      <c r="D192" s="217" t="s">
        <v>139</v>
      </c>
      <c r="E192" s="218" t="s">
        <v>1210</v>
      </c>
      <c r="F192" s="219" t="s">
        <v>1211</v>
      </c>
      <c r="G192" s="220" t="s">
        <v>154</v>
      </c>
      <c r="H192" s="221">
        <v>16.699999999999999</v>
      </c>
      <c r="I192" s="222"/>
      <c r="J192" s="223">
        <f>ROUND(I192*H192,2)</f>
        <v>0</v>
      </c>
      <c r="K192" s="219" t="s">
        <v>143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598</v>
      </c>
      <c r="AT192" s="228" t="s">
        <v>139</v>
      </c>
      <c r="AU192" s="228" t="s">
        <v>86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598</v>
      </c>
      <c r="BM192" s="228" t="s">
        <v>1212</v>
      </c>
    </row>
    <row r="193" s="2" customFormat="1">
      <c r="A193" s="37"/>
      <c r="B193" s="38"/>
      <c r="C193" s="39"/>
      <c r="D193" s="230" t="s">
        <v>146</v>
      </c>
      <c r="E193" s="39"/>
      <c r="F193" s="231" t="s">
        <v>1213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146</v>
      </c>
      <c r="AU193" s="16" t="s">
        <v>86</v>
      </c>
    </row>
    <row r="194" s="14" customFormat="1">
      <c r="A194" s="14"/>
      <c r="B194" s="246"/>
      <c r="C194" s="247"/>
      <c r="D194" s="237" t="s">
        <v>148</v>
      </c>
      <c r="E194" s="248" t="s">
        <v>1</v>
      </c>
      <c r="F194" s="249" t="s">
        <v>1214</v>
      </c>
      <c r="G194" s="247"/>
      <c r="H194" s="250">
        <v>16.699999999999999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148</v>
      </c>
      <c r="AU194" s="256" t="s">
        <v>86</v>
      </c>
      <c r="AV194" s="14" t="s">
        <v>86</v>
      </c>
      <c r="AW194" s="14" t="s">
        <v>32</v>
      </c>
      <c r="AX194" s="14" t="s">
        <v>84</v>
      </c>
      <c r="AY194" s="256" t="s">
        <v>137</v>
      </c>
    </row>
    <row r="195" s="2" customFormat="1" ht="37.8" customHeight="1">
      <c r="A195" s="37"/>
      <c r="B195" s="38"/>
      <c r="C195" s="217" t="s">
        <v>366</v>
      </c>
      <c r="D195" s="217" t="s">
        <v>139</v>
      </c>
      <c r="E195" s="218" t="s">
        <v>1215</v>
      </c>
      <c r="F195" s="219" t="s">
        <v>1216</v>
      </c>
      <c r="G195" s="220" t="s">
        <v>154</v>
      </c>
      <c r="H195" s="221">
        <v>16.699999999999999</v>
      </c>
      <c r="I195" s="222"/>
      <c r="J195" s="223">
        <f>ROUND(I195*H195,2)</f>
        <v>0</v>
      </c>
      <c r="K195" s="219" t="s">
        <v>143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598</v>
      </c>
      <c r="AT195" s="228" t="s">
        <v>139</v>
      </c>
      <c r="AU195" s="228" t="s">
        <v>86</v>
      </c>
      <c r="AY195" s="16" t="s">
        <v>137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598</v>
      </c>
      <c r="BM195" s="228" t="s">
        <v>1217</v>
      </c>
    </row>
    <row r="196" s="2" customFormat="1">
      <c r="A196" s="37"/>
      <c r="B196" s="38"/>
      <c r="C196" s="39"/>
      <c r="D196" s="230" t="s">
        <v>146</v>
      </c>
      <c r="E196" s="39"/>
      <c r="F196" s="231" t="s">
        <v>1218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146</v>
      </c>
      <c r="AU196" s="16" t="s">
        <v>86</v>
      </c>
    </row>
    <row r="197" s="14" customFormat="1">
      <c r="A197" s="14"/>
      <c r="B197" s="246"/>
      <c r="C197" s="247"/>
      <c r="D197" s="237" t="s">
        <v>148</v>
      </c>
      <c r="E197" s="248" t="s">
        <v>1</v>
      </c>
      <c r="F197" s="249" t="s">
        <v>1214</v>
      </c>
      <c r="G197" s="247"/>
      <c r="H197" s="250">
        <v>16.699999999999999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148</v>
      </c>
      <c r="AU197" s="256" t="s">
        <v>86</v>
      </c>
      <c r="AV197" s="14" t="s">
        <v>86</v>
      </c>
      <c r="AW197" s="14" t="s">
        <v>32</v>
      </c>
      <c r="AX197" s="14" t="s">
        <v>84</v>
      </c>
      <c r="AY197" s="256" t="s">
        <v>137</v>
      </c>
    </row>
    <row r="198" s="2" customFormat="1" ht="24.15" customHeight="1">
      <c r="A198" s="37"/>
      <c r="B198" s="38"/>
      <c r="C198" s="217" t="s">
        <v>372</v>
      </c>
      <c r="D198" s="217" t="s">
        <v>139</v>
      </c>
      <c r="E198" s="218" t="s">
        <v>1219</v>
      </c>
      <c r="F198" s="219" t="s">
        <v>1220</v>
      </c>
      <c r="G198" s="220" t="s">
        <v>210</v>
      </c>
      <c r="H198" s="221">
        <v>28.399999999999999</v>
      </c>
      <c r="I198" s="222"/>
      <c r="J198" s="223">
        <f>ROUND(I198*H198,2)</f>
        <v>0</v>
      </c>
      <c r="K198" s="219" t="s">
        <v>143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598</v>
      </c>
      <c r="AT198" s="228" t="s">
        <v>139</v>
      </c>
      <c r="AU198" s="228" t="s">
        <v>86</v>
      </c>
      <c r="AY198" s="16" t="s">
        <v>137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598</v>
      </c>
      <c r="BM198" s="228" t="s">
        <v>1221</v>
      </c>
    </row>
    <row r="199" s="2" customFormat="1">
      <c r="A199" s="37"/>
      <c r="B199" s="38"/>
      <c r="C199" s="39"/>
      <c r="D199" s="230" t="s">
        <v>146</v>
      </c>
      <c r="E199" s="39"/>
      <c r="F199" s="231" t="s">
        <v>1222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146</v>
      </c>
      <c r="AU199" s="16" t="s">
        <v>86</v>
      </c>
    </row>
    <row r="200" s="14" customFormat="1">
      <c r="A200" s="14"/>
      <c r="B200" s="246"/>
      <c r="C200" s="247"/>
      <c r="D200" s="237" t="s">
        <v>148</v>
      </c>
      <c r="E200" s="248" t="s">
        <v>1</v>
      </c>
      <c r="F200" s="249" t="s">
        <v>1223</v>
      </c>
      <c r="G200" s="247"/>
      <c r="H200" s="250">
        <v>28.399999999999999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148</v>
      </c>
      <c r="AU200" s="256" t="s">
        <v>86</v>
      </c>
      <c r="AV200" s="14" t="s">
        <v>86</v>
      </c>
      <c r="AW200" s="14" t="s">
        <v>32</v>
      </c>
      <c r="AX200" s="14" t="s">
        <v>84</v>
      </c>
      <c r="AY200" s="256" t="s">
        <v>137</v>
      </c>
    </row>
    <row r="201" s="2" customFormat="1" ht="24.15" customHeight="1">
      <c r="A201" s="37"/>
      <c r="B201" s="38"/>
      <c r="C201" s="217" t="s">
        <v>378</v>
      </c>
      <c r="D201" s="217" t="s">
        <v>139</v>
      </c>
      <c r="E201" s="218" t="s">
        <v>1224</v>
      </c>
      <c r="F201" s="219" t="s">
        <v>1225</v>
      </c>
      <c r="G201" s="220" t="s">
        <v>142</v>
      </c>
      <c r="H201" s="221">
        <v>38</v>
      </c>
      <c r="I201" s="222"/>
      <c r="J201" s="223">
        <f>ROUND(I201*H201,2)</f>
        <v>0</v>
      </c>
      <c r="K201" s="219" t="s">
        <v>143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598</v>
      </c>
      <c r="AT201" s="228" t="s">
        <v>139</v>
      </c>
      <c r="AU201" s="228" t="s">
        <v>86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598</v>
      </c>
      <c r="BM201" s="228" t="s">
        <v>1226</v>
      </c>
    </row>
    <row r="202" s="2" customFormat="1">
      <c r="A202" s="37"/>
      <c r="B202" s="38"/>
      <c r="C202" s="39"/>
      <c r="D202" s="230" t="s">
        <v>146</v>
      </c>
      <c r="E202" s="39"/>
      <c r="F202" s="231" t="s">
        <v>1227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146</v>
      </c>
      <c r="AU202" s="16" t="s">
        <v>86</v>
      </c>
    </row>
    <row r="203" s="14" customFormat="1">
      <c r="A203" s="14"/>
      <c r="B203" s="246"/>
      <c r="C203" s="247"/>
      <c r="D203" s="237" t="s">
        <v>148</v>
      </c>
      <c r="E203" s="248" t="s">
        <v>1</v>
      </c>
      <c r="F203" s="249" t="s">
        <v>419</v>
      </c>
      <c r="G203" s="247"/>
      <c r="H203" s="250">
        <v>38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148</v>
      </c>
      <c r="AU203" s="256" t="s">
        <v>86</v>
      </c>
      <c r="AV203" s="14" t="s">
        <v>86</v>
      </c>
      <c r="AW203" s="14" t="s">
        <v>32</v>
      </c>
      <c r="AX203" s="14" t="s">
        <v>84</v>
      </c>
      <c r="AY203" s="256" t="s">
        <v>137</v>
      </c>
    </row>
    <row r="204" s="2" customFormat="1" ht="16.5" customHeight="1">
      <c r="A204" s="37"/>
      <c r="B204" s="38"/>
      <c r="C204" s="217" t="s">
        <v>383</v>
      </c>
      <c r="D204" s="217" t="s">
        <v>139</v>
      </c>
      <c r="E204" s="218" t="s">
        <v>1228</v>
      </c>
      <c r="F204" s="219" t="s">
        <v>1229</v>
      </c>
      <c r="G204" s="220" t="s">
        <v>142</v>
      </c>
      <c r="H204" s="221">
        <v>38</v>
      </c>
      <c r="I204" s="222"/>
      <c r="J204" s="223">
        <f>ROUND(I204*H204,2)</f>
        <v>0</v>
      </c>
      <c r="K204" s="219" t="s">
        <v>143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3.0000000000000001E-05</v>
      </c>
      <c r="R204" s="226">
        <f>Q204*H204</f>
        <v>0.00114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598</v>
      </c>
      <c r="AT204" s="228" t="s">
        <v>139</v>
      </c>
      <c r="AU204" s="228" t="s">
        <v>86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598</v>
      </c>
      <c r="BM204" s="228" t="s">
        <v>1230</v>
      </c>
    </row>
    <row r="205" s="2" customFormat="1">
      <c r="A205" s="37"/>
      <c r="B205" s="38"/>
      <c r="C205" s="39"/>
      <c r="D205" s="230" t="s">
        <v>146</v>
      </c>
      <c r="E205" s="39"/>
      <c r="F205" s="231" t="s">
        <v>1231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146</v>
      </c>
      <c r="AU205" s="16" t="s">
        <v>86</v>
      </c>
    </row>
    <row r="206" s="14" customFormat="1">
      <c r="A206" s="14"/>
      <c r="B206" s="246"/>
      <c r="C206" s="247"/>
      <c r="D206" s="237" t="s">
        <v>148</v>
      </c>
      <c r="E206" s="248" t="s">
        <v>1</v>
      </c>
      <c r="F206" s="249" t="s">
        <v>419</v>
      </c>
      <c r="G206" s="247"/>
      <c r="H206" s="250">
        <v>38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148</v>
      </c>
      <c r="AU206" s="256" t="s">
        <v>86</v>
      </c>
      <c r="AV206" s="14" t="s">
        <v>86</v>
      </c>
      <c r="AW206" s="14" t="s">
        <v>32</v>
      </c>
      <c r="AX206" s="14" t="s">
        <v>84</v>
      </c>
      <c r="AY206" s="256" t="s">
        <v>137</v>
      </c>
    </row>
    <row r="207" s="2" customFormat="1" ht="33" customHeight="1">
      <c r="A207" s="37"/>
      <c r="B207" s="38"/>
      <c r="C207" s="217" t="s">
        <v>390</v>
      </c>
      <c r="D207" s="217" t="s">
        <v>139</v>
      </c>
      <c r="E207" s="218" t="s">
        <v>1232</v>
      </c>
      <c r="F207" s="219" t="s">
        <v>1233</v>
      </c>
      <c r="G207" s="220" t="s">
        <v>142</v>
      </c>
      <c r="H207" s="221">
        <v>2</v>
      </c>
      <c r="I207" s="222"/>
      <c r="J207" s="223">
        <f>ROUND(I207*H207,2)</f>
        <v>0</v>
      </c>
      <c r="K207" s="219" t="s">
        <v>143</v>
      </c>
      <c r="L207" s="43"/>
      <c r="M207" s="224" t="s">
        <v>1</v>
      </c>
      <c r="N207" s="225" t="s">
        <v>41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598</v>
      </c>
      <c r="AT207" s="228" t="s">
        <v>139</v>
      </c>
      <c r="AU207" s="228" t="s">
        <v>86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598</v>
      </c>
      <c r="BM207" s="228" t="s">
        <v>1234</v>
      </c>
    </row>
    <row r="208" s="2" customFormat="1">
      <c r="A208" s="37"/>
      <c r="B208" s="38"/>
      <c r="C208" s="39"/>
      <c r="D208" s="230" t="s">
        <v>146</v>
      </c>
      <c r="E208" s="39"/>
      <c r="F208" s="231" t="s">
        <v>1235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146</v>
      </c>
      <c r="AU208" s="16" t="s">
        <v>86</v>
      </c>
    </row>
    <row r="209" s="14" customFormat="1">
      <c r="A209" s="14"/>
      <c r="B209" s="246"/>
      <c r="C209" s="247"/>
      <c r="D209" s="237" t="s">
        <v>148</v>
      </c>
      <c r="E209" s="248" t="s">
        <v>1</v>
      </c>
      <c r="F209" s="249" t="s">
        <v>86</v>
      </c>
      <c r="G209" s="247"/>
      <c r="H209" s="250">
        <v>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148</v>
      </c>
      <c r="AU209" s="256" t="s">
        <v>86</v>
      </c>
      <c r="AV209" s="14" t="s">
        <v>86</v>
      </c>
      <c r="AW209" s="14" t="s">
        <v>32</v>
      </c>
      <c r="AX209" s="14" t="s">
        <v>84</v>
      </c>
      <c r="AY209" s="256" t="s">
        <v>137</v>
      </c>
    </row>
    <row r="210" s="2" customFormat="1" ht="33" customHeight="1">
      <c r="A210" s="37"/>
      <c r="B210" s="38"/>
      <c r="C210" s="217" t="s">
        <v>396</v>
      </c>
      <c r="D210" s="217" t="s">
        <v>139</v>
      </c>
      <c r="E210" s="218" t="s">
        <v>1236</v>
      </c>
      <c r="F210" s="219" t="s">
        <v>1237</v>
      </c>
      <c r="G210" s="220" t="s">
        <v>142</v>
      </c>
      <c r="H210" s="221">
        <v>9.5</v>
      </c>
      <c r="I210" s="222"/>
      <c r="J210" s="223">
        <f>ROUND(I210*H210,2)</f>
        <v>0</v>
      </c>
      <c r="K210" s="219" t="s">
        <v>143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598</v>
      </c>
      <c r="AT210" s="228" t="s">
        <v>139</v>
      </c>
      <c r="AU210" s="228" t="s">
        <v>86</v>
      </c>
      <c r="AY210" s="16" t="s">
        <v>137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598</v>
      </c>
      <c r="BM210" s="228" t="s">
        <v>1238</v>
      </c>
    </row>
    <row r="211" s="2" customFormat="1">
      <c r="A211" s="37"/>
      <c r="B211" s="38"/>
      <c r="C211" s="39"/>
      <c r="D211" s="230" t="s">
        <v>146</v>
      </c>
      <c r="E211" s="39"/>
      <c r="F211" s="231" t="s">
        <v>1239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146</v>
      </c>
      <c r="AU211" s="16" t="s">
        <v>86</v>
      </c>
    </row>
    <row r="212" s="14" customFormat="1">
      <c r="A212" s="14"/>
      <c r="B212" s="246"/>
      <c r="C212" s="247"/>
      <c r="D212" s="237" t="s">
        <v>148</v>
      </c>
      <c r="E212" s="248" t="s">
        <v>1</v>
      </c>
      <c r="F212" s="249" t="s">
        <v>1240</v>
      </c>
      <c r="G212" s="247"/>
      <c r="H212" s="250">
        <v>9.5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148</v>
      </c>
      <c r="AU212" s="256" t="s">
        <v>86</v>
      </c>
      <c r="AV212" s="14" t="s">
        <v>86</v>
      </c>
      <c r="AW212" s="14" t="s">
        <v>32</v>
      </c>
      <c r="AX212" s="14" t="s">
        <v>84</v>
      </c>
      <c r="AY212" s="256" t="s">
        <v>137</v>
      </c>
    </row>
    <row r="213" s="2" customFormat="1" ht="24.15" customHeight="1">
      <c r="A213" s="37"/>
      <c r="B213" s="38"/>
      <c r="C213" s="217" t="s">
        <v>401</v>
      </c>
      <c r="D213" s="217" t="s">
        <v>139</v>
      </c>
      <c r="E213" s="218" t="s">
        <v>1241</v>
      </c>
      <c r="F213" s="219" t="s">
        <v>1242</v>
      </c>
      <c r="G213" s="220" t="s">
        <v>142</v>
      </c>
      <c r="H213" s="221">
        <v>2</v>
      </c>
      <c r="I213" s="222"/>
      <c r="J213" s="223">
        <f>ROUND(I213*H213,2)</f>
        <v>0</v>
      </c>
      <c r="K213" s="219" t="s">
        <v>143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598</v>
      </c>
      <c r="AT213" s="228" t="s">
        <v>139</v>
      </c>
      <c r="AU213" s="228" t="s">
        <v>86</v>
      </c>
      <c r="AY213" s="16" t="s">
        <v>137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598</v>
      </c>
      <c r="BM213" s="228" t="s">
        <v>1243</v>
      </c>
    </row>
    <row r="214" s="2" customFormat="1">
      <c r="A214" s="37"/>
      <c r="B214" s="38"/>
      <c r="C214" s="39"/>
      <c r="D214" s="230" t="s">
        <v>146</v>
      </c>
      <c r="E214" s="39"/>
      <c r="F214" s="231" t="s">
        <v>1244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146</v>
      </c>
      <c r="AU214" s="16" t="s">
        <v>86</v>
      </c>
    </row>
    <row r="215" s="14" customFormat="1">
      <c r="A215" s="14"/>
      <c r="B215" s="246"/>
      <c r="C215" s="247"/>
      <c r="D215" s="237" t="s">
        <v>148</v>
      </c>
      <c r="E215" s="248" t="s">
        <v>1</v>
      </c>
      <c r="F215" s="249" t="s">
        <v>86</v>
      </c>
      <c r="G215" s="247"/>
      <c r="H215" s="250">
        <v>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148</v>
      </c>
      <c r="AU215" s="256" t="s">
        <v>86</v>
      </c>
      <c r="AV215" s="14" t="s">
        <v>86</v>
      </c>
      <c r="AW215" s="14" t="s">
        <v>32</v>
      </c>
      <c r="AX215" s="14" t="s">
        <v>84</v>
      </c>
      <c r="AY215" s="256" t="s">
        <v>137</v>
      </c>
    </row>
    <row r="216" s="2" customFormat="1" ht="37.8" customHeight="1">
      <c r="A216" s="37"/>
      <c r="B216" s="38"/>
      <c r="C216" s="217" t="s">
        <v>408</v>
      </c>
      <c r="D216" s="217" t="s">
        <v>139</v>
      </c>
      <c r="E216" s="218" t="s">
        <v>1245</v>
      </c>
      <c r="F216" s="219" t="s">
        <v>1246</v>
      </c>
      <c r="G216" s="220" t="s">
        <v>142</v>
      </c>
      <c r="H216" s="221">
        <v>7.5</v>
      </c>
      <c r="I216" s="222"/>
      <c r="J216" s="223">
        <f>ROUND(I216*H216,2)</f>
        <v>0</v>
      </c>
      <c r="K216" s="219" t="s">
        <v>143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0.084250000000000005</v>
      </c>
      <c r="R216" s="226">
        <f>Q216*H216</f>
        <v>0.63187500000000008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598</v>
      </c>
      <c r="AT216" s="228" t="s">
        <v>139</v>
      </c>
      <c r="AU216" s="228" t="s">
        <v>86</v>
      </c>
      <c r="AY216" s="16" t="s">
        <v>137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598</v>
      </c>
      <c r="BM216" s="228" t="s">
        <v>1247</v>
      </c>
    </row>
    <row r="217" s="2" customFormat="1">
      <c r="A217" s="37"/>
      <c r="B217" s="38"/>
      <c r="C217" s="39"/>
      <c r="D217" s="230" t="s">
        <v>146</v>
      </c>
      <c r="E217" s="39"/>
      <c r="F217" s="231" t="s">
        <v>1248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146</v>
      </c>
      <c r="AU217" s="16" t="s">
        <v>86</v>
      </c>
    </row>
    <row r="218" s="14" customFormat="1">
      <c r="A218" s="14"/>
      <c r="B218" s="246"/>
      <c r="C218" s="247"/>
      <c r="D218" s="237" t="s">
        <v>148</v>
      </c>
      <c r="E218" s="248" t="s">
        <v>1</v>
      </c>
      <c r="F218" s="249" t="s">
        <v>1176</v>
      </c>
      <c r="G218" s="247"/>
      <c r="H218" s="250">
        <v>7.5</v>
      </c>
      <c r="I218" s="251"/>
      <c r="J218" s="247"/>
      <c r="K218" s="247"/>
      <c r="L218" s="252"/>
      <c r="M218" s="273"/>
      <c r="N218" s="274"/>
      <c r="O218" s="274"/>
      <c r="P218" s="274"/>
      <c r="Q218" s="274"/>
      <c r="R218" s="274"/>
      <c r="S218" s="274"/>
      <c r="T218" s="27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148</v>
      </c>
      <c r="AU218" s="256" t="s">
        <v>86</v>
      </c>
      <c r="AV218" s="14" t="s">
        <v>86</v>
      </c>
      <c r="AW218" s="14" t="s">
        <v>32</v>
      </c>
      <c r="AX218" s="14" t="s">
        <v>84</v>
      </c>
      <c r="AY218" s="256" t="s">
        <v>137</v>
      </c>
    </row>
    <row r="219" s="2" customFormat="1" ht="6.96" customHeight="1">
      <c r="A219" s="37"/>
      <c r="B219" s="65"/>
      <c r="C219" s="66"/>
      <c r="D219" s="66"/>
      <c r="E219" s="66"/>
      <c r="F219" s="66"/>
      <c r="G219" s="66"/>
      <c r="H219" s="66"/>
      <c r="I219" s="66"/>
      <c r="J219" s="66"/>
      <c r="K219" s="66"/>
      <c r="L219" s="43"/>
      <c r="M219" s="37"/>
      <c r="O219" s="37"/>
      <c r="P219" s="37"/>
      <c r="Q219" s="37"/>
      <c r="R219" s="37"/>
      <c r="S219" s="37"/>
      <c r="T219" s="37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</row>
  </sheetData>
  <sheetProtection sheet="1" autoFilter="0" formatColumns="0" formatRows="0" objects="1" scenarios="1" spinCount="100000" saltValue="68UIE/mskh/JPy0sDs5LwlizekxjbUIsBnbV1Xa9WG5gdPHOyQhCbMjCRC4QPESjgV6YMkyjzV2+fi7hOKuD0A==" hashValue="TuTPiYw09E3ElP3uPLuFXprbCOPCXQ+WiVySwdpowmP9JqPBuOMMr6D/rFLn5s++Jde8NxDN00Z+/TwsQgcABg==" algorithmName="SHA-512" password="CC35"/>
  <autoFilter ref="C118:K21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5" r:id="rId1" display="https://podminky.urs.cz/item/CS_URS_2023_01/741122211"/>
    <hyperlink ref="F130" r:id="rId2" display="https://podminky.urs.cz/item/CS_URS_2023_01/741130004"/>
    <hyperlink ref="F133" r:id="rId3" display="https://podminky.urs.cz/item/CS_URS_2023_01/741132413"/>
    <hyperlink ref="F137" r:id="rId4" display="https://podminky.urs.cz/item/CS_URS_2023_01/741320101"/>
    <hyperlink ref="F141" r:id="rId5" display="https://podminky.urs.cz/item/CS_URS_2023_01/741231002"/>
    <hyperlink ref="F153" r:id="rId6" display="https://podminky.urs.cz/item/CS_URS_2023_01/741810001"/>
    <hyperlink ref="F157" r:id="rId7" display="https://podminky.urs.cz/item/CS_URS_2023_01/460010025"/>
    <hyperlink ref="F160" r:id="rId8" display="https://podminky.urs.cz/item/CS_URS_2023_01/468041123"/>
    <hyperlink ref="F163" r:id="rId9" display="https://podminky.urs.cz/item/CS_URS_2023_01/468011143"/>
    <hyperlink ref="F166" r:id="rId10" display="https://podminky.urs.cz/item/CS_URS_2023_01/468021221"/>
    <hyperlink ref="F169" r:id="rId11" display="https://podminky.urs.cz/item/CS_URS_2023_01/460161252"/>
    <hyperlink ref="F172" r:id="rId12" display="https://podminky.urs.cz/item/CS_URS_2023_01/460161272"/>
    <hyperlink ref="F175" r:id="rId13" display="https://podminky.urs.cz/item/CS_URS_2023_01/460161312"/>
    <hyperlink ref="F178" r:id="rId14" display="https://podminky.urs.cz/item/CS_URS_2023_01/460661512"/>
    <hyperlink ref="F181" r:id="rId15" display="https://podminky.urs.cz/item/CS_URS_2023_01/460742111"/>
    <hyperlink ref="F184" r:id="rId16" display="https://podminky.urs.cz/item/CS_URS_2023_01/460431242"/>
    <hyperlink ref="F187" r:id="rId17" display="https://podminky.urs.cz/item/CS_URS_2023_01/460431262"/>
    <hyperlink ref="F190" r:id="rId18" display="https://podminky.urs.cz/item/CS_URS_2023_01/460431282"/>
    <hyperlink ref="F193" r:id="rId19" display="https://podminky.urs.cz/item/CS_URS_2023_01/460371111"/>
    <hyperlink ref="F196" r:id="rId20" display="https://podminky.urs.cz/item/CS_URS_2023_01/460341113"/>
    <hyperlink ref="F199" r:id="rId21" display="https://podminky.urs.cz/item/CS_URS_2023_01/460361111"/>
    <hyperlink ref="F202" r:id="rId22" display="https://podminky.urs.cz/item/CS_URS_2023_01/460481122"/>
    <hyperlink ref="F205" r:id="rId23" display="https://podminky.urs.cz/item/CS_URS_2023_01/460581121"/>
    <hyperlink ref="F208" r:id="rId24" display="https://podminky.urs.cz/item/CS_URS_2023_01/460871153"/>
    <hyperlink ref="F211" r:id="rId25" display="https://podminky.urs.cz/item/CS_URS_2023_01/460871143"/>
    <hyperlink ref="F214" r:id="rId26" display="https://podminky.urs.cz/item/CS_URS_2023_01/460881223"/>
    <hyperlink ref="F217" r:id="rId27" display="https://podminky.urs.cz/item/CS_URS_2023_01/4608816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99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26.25" customHeight="1">
      <c r="B7" s="19"/>
      <c r="E7" s="140" t="str">
        <f>'Rekapitulace stavby'!K6</f>
        <v>NPK a.s., Pardubická nemocnice, Venkovní úpravy před Pavilonem 13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100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1249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29. 3. 2023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26</v>
      </c>
      <c r="F15" s="37"/>
      <c r="G15" s="37"/>
      <c r="H15" s="37"/>
      <c r="I15" s="139" t="s">
        <v>27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28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30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31</v>
      </c>
      <c r="F21" s="37"/>
      <c r="G21" s="37"/>
      <c r="H21" s="37"/>
      <c r="I21" s="139" t="s">
        <v>27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33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1094</v>
      </c>
      <c r="F24" s="37"/>
      <c r="G24" s="37"/>
      <c r="H24" s="37"/>
      <c r="I24" s="139" t="s">
        <v>27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35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36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38</v>
      </c>
      <c r="G32" s="37"/>
      <c r="H32" s="37"/>
      <c r="I32" s="151" t="s">
        <v>37</v>
      </c>
      <c r="J32" s="151" t="s">
        <v>39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40</v>
      </c>
      <c r="E33" s="139" t="s">
        <v>41</v>
      </c>
      <c r="F33" s="153">
        <f>ROUND((SUM(BE119:BE245)),  2)</f>
        <v>0</v>
      </c>
      <c r="G33" s="37"/>
      <c r="H33" s="37"/>
      <c r="I33" s="154">
        <v>0.20999999999999999</v>
      </c>
      <c r="J33" s="153">
        <f>ROUND(((SUM(BE119:BE245))*I33),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42</v>
      </c>
      <c r="F34" s="153">
        <f>ROUND((SUM(BF119:BF245)),  2)</f>
        <v>0</v>
      </c>
      <c r="G34" s="37"/>
      <c r="H34" s="37"/>
      <c r="I34" s="154">
        <v>0.14999999999999999</v>
      </c>
      <c r="J34" s="153">
        <f>ROUND(((SUM(BF119:BF245))*I34),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43</v>
      </c>
      <c r="F35" s="153">
        <f>ROUND((SUM(BG119:BG245)),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44</v>
      </c>
      <c r="F36" s="153">
        <f>ROUND((SUM(BH119:BH245)),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45</v>
      </c>
      <c r="F37" s="153">
        <f>ROUND((SUM(BI119:BI245)),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46</v>
      </c>
      <c r="E39" s="157"/>
      <c r="F39" s="157"/>
      <c r="G39" s="158" t="s">
        <v>47</v>
      </c>
      <c r="H39" s="159" t="s">
        <v>48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49</v>
      </c>
      <c r="E50" s="163"/>
      <c r="F50" s="163"/>
      <c r="G50" s="162" t="s">
        <v>50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51</v>
      </c>
      <c r="E61" s="165"/>
      <c r="F61" s="166" t="s">
        <v>52</v>
      </c>
      <c r="G61" s="164" t="s">
        <v>51</v>
      </c>
      <c r="H61" s="165"/>
      <c r="I61" s="165"/>
      <c r="J61" s="167" t="s">
        <v>52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53</v>
      </c>
      <c r="E65" s="168"/>
      <c r="F65" s="168"/>
      <c r="G65" s="162" t="s">
        <v>54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51</v>
      </c>
      <c r="E76" s="165"/>
      <c r="F76" s="166" t="s">
        <v>52</v>
      </c>
      <c r="G76" s="164" t="s">
        <v>51</v>
      </c>
      <c r="H76" s="165"/>
      <c r="I76" s="165"/>
      <c r="J76" s="167" t="s">
        <v>52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102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NPK a.s., Pardubická nemocnice, Venkovní úpravy před Pavilonem 13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100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D2_23 - Venkovní osvětlení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Pardubice</v>
      </c>
      <c r="G89" s="39"/>
      <c r="H89" s="39"/>
      <c r="I89" s="31" t="s">
        <v>22</v>
      </c>
      <c r="J89" s="78" t="str">
        <f>IF(J12="","",J12)</f>
        <v>29. 3. 2023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Nemocnice Pardubického kraje a.s.</v>
      </c>
      <c r="G91" s="39"/>
      <c r="H91" s="39"/>
      <c r="I91" s="31" t="s">
        <v>30</v>
      </c>
      <c r="J91" s="35" t="str">
        <f>E21</f>
        <v>Penta Projekt s.r.o., Mrštíkova 12, Jihlava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31" t="s">
        <v>33</v>
      </c>
      <c r="J92" s="35" t="str">
        <f>E24</f>
        <v>Ing. Kremláček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103</v>
      </c>
      <c r="D94" s="175"/>
      <c r="E94" s="175"/>
      <c r="F94" s="175"/>
      <c r="G94" s="175"/>
      <c r="H94" s="175"/>
      <c r="I94" s="175"/>
      <c r="J94" s="176" t="s">
        <v>104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105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106</v>
      </c>
    </row>
    <row r="97" s="9" customFormat="1" ht="24.96" customHeight="1">
      <c r="A97" s="9"/>
      <c r="B97" s="178"/>
      <c r="C97" s="179"/>
      <c r="D97" s="180" t="s">
        <v>1250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1096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1097</v>
      </c>
      <c r="E99" s="187"/>
      <c r="F99" s="187"/>
      <c r="G99" s="187"/>
      <c r="H99" s="187"/>
      <c r="I99" s="187"/>
      <c r="J99" s="188">
        <f>J194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122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6.25" customHeight="1">
      <c r="A109" s="37"/>
      <c r="B109" s="38"/>
      <c r="C109" s="39"/>
      <c r="D109" s="39"/>
      <c r="E109" s="173" t="str">
        <f>E7</f>
        <v>NPK a.s., Pardubická nemocnice, Venkovní úpravy před Pavilonem 13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100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D2_23 - Venkovní osvětlení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Pardubice</v>
      </c>
      <c r="G113" s="39"/>
      <c r="H113" s="39"/>
      <c r="I113" s="31" t="s">
        <v>22</v>
      </c>
      <c r="J113" s="78" t="str">
        <f>IF(J12="","",J12)</f>
        <v>29. 3. 2023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Nemocnice Pardubického kraje a.s.</v>
      </c>
      <c r="G115" s="39"/>
      <c r="H115" s="39"/>
      <c r="I115" s="31" t="s">
        <v>30</v>
      </c>
      <c r="J115" s="35" t="str">
        <f>E21</f>
        <v>Penta Projekt s.r.o., Mrštíkova 12, Jihlava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28</v>
      </c>
      <c r="D116" s="39"/>
      <c r="E116" s="39"/>
      <c r="F116" s="26" t="str">
        <f>IF(E18="","",E18)</f>
        <v>Vyplň údaj</v>
      </c>
      <c r="G116" s="39"/>
      <c r="H116" s="39"/>
      <c r="I116" s="31" t="s">
        <v>33</v>
      </c>
      <c r="J116" s="35" t="str">
        <f>E24</f>
        <v>Ing. Kremláček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123</v>
      </c>
      <c r="D118" s="193" t="s">
        <v>61</v>
      </c>
      <c r="E118" s="193" t="s">
        <v>57</v>
      </c>
      <c r="F118" s="193" t="s">
        <v>58</v>
      </c>
      <c r="G118" s="193" t="s">
        <v>124</v>
      </c>
      <c r="H118" s="193" t="s">
        <v>125</v>
      </c>
      <c r="I118" s="193" t="s">
        <v>126</v>
      </c>
      <c r="J118" s="193" t="s">
        <v>104</v>
      </c>
      <c r="K118" s="194" t="s">
        <v>127</v>
      </c>
      <c r="L118" s="195"/>
      <c r="M118" s="99" t="s">
        <v>1</v>
      </c>
      <c r="N118" s="100" t="s">
        <v>40</v>
      </c>
      <c r="O118" s="100" t="s">
        <v>128</v>
      </c>
      <c r="P118" s="100" t="s">
        <v>129</v>
      </c>
      <c r="Q118" s="100" t="s">
        <v>130</v>
      </c>
      <c r="R118" s="100" t="s">
        <v>131</v>
      </c>
      <c r="S118" s="100" t="s">
        <v>132</v>
      </c>
      <c r="T118" s="101" t="s">
        <v>133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134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</f>
        <v>0</v>
      </c>
      <c r="Q119" s="103"/>
      <c r="R119" s="198">
        <f>R120</f>
        <v>0.18212950000000003</v>
      </c>
      <c r="S119" s="103"/>
      <c r="T119" s="199">
        <f>T120</f>
        <v>0.4425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75</v>
      </c>
      <c r="AU119" s="16" t="s">
        <v>106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75</v>
      </c>
      <c r="E120" s="204" t="s">
        <v>1251</v>
      </c>
      <c r="F120" s="204" t="s">
        <v>97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P121+P194</f>
        <v>0</v>
      </c>
      <c r="Q120" s="209"/>
      <c r="R120" s="210">
        <f>R121+R194</f>
        <v>0.18212950000000003</v>
      </c>
      <c r="S120" s="209"/>
      <c r="T120" s="211">
        <f>T121+T194</f>
        <v>0.4425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161</v>
      </c>
      <c r="AT120" s="213" t="s">
        <v>75</v>
      </c>
      <c r="AU120" s="213" t="s">
        <v>76</v>
      </c>
      <c r="AY120" s="212" t="s">
        <v>137</v>
      </c>
      <c r="BK120" s="214">
        <f>BK121+BK194</f>
        <v>0</v>
      </c>
    </row>
    <row r="121" s="12" customFormat="1" ht="22.8" customHeight="1">
      <c r="A121" s="12"/>
      <c r="B121" s="201"/>
      <c r="C121" s="202"/>
      <c r="D121" s="203" t="s">
        <v>75</v>
      </c>
      <c r="E121" s="215" t="s">
        <v>1099</v>
      </c>
      <c r="F121" s="215" t="s">
        <v>1100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SUM(P122:P193)</f>
        <v>0</v>
      </c>
      <c r="Q121" s="209"/>
      <c r="R121" s="210">
        <f>SUM(R122:R193)</f>
        <v>0.054584500000000001</v>
      </c>
      <c r="S121" s="209"/>
      <c r="T121" s="211">
        <f>SUM(T122:T193)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161</v>
      </c>
      <c r="AT121" s="213" t="s">
        <v>75</v>
      </c>
      <c r="AU121" s="213" t="s">
        <v>84</v>
      </c>
      <c r="AY121" s="212" t="s">
        <v>137</v>
      </c>
      <c r="BK121" s="214">
        <f>SUM(BK122:BK193)</f>
        <v>0</v>
      </c>
    </row>
    <row r="122" s="2" customFormat="1" ht="24.15" customHeight="1">
      <c r="A122" s="37"/>
      <c r="B122" s="38"/>
      <c r="C122" s="257" t="s">
        <v>84</v>
      </c>
      <c r="D122" s="257" t="s">
        <v>207</v>
      </c>
      <c r="E122" s="258" t="s">
        <v>1252</v>
      </c>
      <c r="F122" s="259" t="s">
        <v>1253</v>
      </c>
      <c r="G122" s="260" t="s">
        <v>280</v>
      </c>
      <c r="H122" s="261">
        <v>6</v>
      </c>
      <c r="I122" s="262"/>
      <c r="J122" s="263">
        <f>ROUND(I122*H122,2)</f>
        <v>0</v>
      </c>
      <c r="K122" s="259" t="s">
        <v>143</v>
      </c>
      <c r="L122" s="264"/>
      <c r="M122" s="265" t="s">
        <v>1</v>
      </c>
      <c r="N122" s="266" t="s">
        <v>41</v>
      </c>
      <c r="O122" s="90"/>
      <c r="P122" s="226">
        <f>O122*H122</f>
        <v>0</v>
      </c>
      <c r="Q122" s="226">
        <v>0.00042999999999999999</v>
      </c>
      <c r="R122" s="226">
        <f>Q122*H122</f>
        <v>0.0025799999999999998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206</v>
      </c>
      <c r="AT122" s="228" t="s">
        <v>207</v>
      </c>
      <c r="AU122" s="228" t="s">
        <v>86</v>
      </c>
      <c r="AY122" s="16" t="s">
        <v>137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84</v>
      </c>
      <c r="BK122" s="229">
        <f>ROUND(I122*H122,2)</f>
        <v>0</v>
      </c>
      <c r="BL122" s="16" t="s">
        <v>144</v>
      </c>
      <c r="BM122" s="228" t="s">
        <v>1254</v>
      </c>
    </row>
    <row r="123" s="14" customFormat="1">
      <c r="A123" s="14"/>
      <c r="B123" s="246"/>
      <c r="C123" s="247"/>
      <c r="D123" s="237" t="s">
        <v>148</v>
      </c>
      <c r="E123" s="248" t="s">
        <v>1</v>
      </c>
      <c r="F123" s="249" t="s">
        <v>192</v>
      </c>
      <c r="G123" s="247"/>
      <c r="H123" s="250">
        <v>6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6" t="s">
        <v>148</v>
      </c>
      <c r="AU123" s="256" t="s">
        <v>86</v>
      </c>
      <c r="AV123" s="14" t="s">
        <v>86</v>
      </c>
      <c r="AW123" s="14" t="s">
        <v>32</v>
      </c>
      <c r="AX123" s="14" t="s">
        <v>84</v>
      </c>
      <c r="AY123" s="256" t="s">
        <v>137</v>
      </c>
    </row>
    <row r="124" s="2" customFormat="1" ht="24.15" customHeight="1">
      <c r="A124" s="37"/>
      <c r="B124" s="38"/>
      <c r="C124" s="217" t="s">
        <v>86</v>
      </c>
      <c r="D124" s="217" t="s">
        <v>139</v>
      </c>
      <c r="E124" s="218" t="s">
        <v>1255</v>
      </c>
      <c r="F124" s="219" t="s">
        <v>1256</v>
      </c>
      <c r="G124" s="220" t="s">
        <v>280</v>
      </c>
      <c r="H124" s="221">
        <v>12</v>
      </c>
      <c r="I124" s="222"/>
      <c r="J124" s="223">
        <f>ROUND(I124*H124,2)</f>
        <v>0</v>
      </c>
      <c r="K124" s="219" t="s">
        <v>143</v>
      </c>
      <c r="L124" s="43"/>
      <c r="M124" s="224" t="s">
        <v>1</v>
      </c>
      <c r="N124" s="225" t="s">
        <v>41</v>
      </c>
      <c r="O124" s="90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28" t="s">
        <v>271</v>
      </c>
      <c r="AT124" s="228" t="s">
        <v>139</v>
      </c>
      <c r="AU124" s="228" t="s">
        <v>86</v>
      </c>
      <c r="AY124" s="16" t="s">
        <v>137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6" t="s">
        <v>84</v>
      </c>
      <c r="BK124" s="229">
        <f>ROUND(I124*H124,2)</f>
        <v>0</v>
      </c>
      <c r="BL124" s="16" t="s">
        <v>271</v>
      </c>
      <c r="BM124" s="228" t="s">
        <v>1257</v>
      </c>
    </row>
    <row r="125" s="2" customFormat="1">
      <c r="A125" s="37"/>
      <c r="B125" s="38"/>
      <c r="C125" s="39"/>
      <c r="D125" s="230" t="s">
        <v>146</v>
      </c>
      <c r="E125" s="39"/>
      <c r="F125" s="231" t="s">
        <v>1258</v>
      </c>
      <c r="G125" s="39"/>
      <c r="H125" s="39"/>
      <c r="I125" s="232"/>
      <c r="J125" s="39"/>
      <c r="K125" s="39"/>
      <c r="L125" s="43"/>
      <c r="M125" s="233"/>
      <c r="N125" s="234"/>
      <c r="O125" s="90"/>
      <c r="P125" s="90"/>
      <c r="Q125" s="90"/>
      <c r="R125" s="90"/>
      <c r="S125" s="90"/>
      <c r="T125" s="91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146</v>
      </c>
      <c r="AU125" s="16" t="s">
        <v>86</v>
      </c>
    </row>
    <row r="126" s="2" customFormat="1" ht="24.15" customHeight="1">
      <c r="A126" s="37"/>
      <c r="B126" s="38"/>
      <c r="C126" s="257" t="s">
        <v>161</v>
      </c>
      <c r="D126" s="257" t="s">
        <v>207</v>
      </c>
      <c r="E126" s="258" t="s">
        <v>1259</v>
      </c>
      <c r="F126" s="259" t="s">
        <v>1260</v>
      </c>
      <c r="G126" s="260" t="s">
        <v>280</v>
      </c>
      <c r="H126" s="261">
        <v>12</v>
      </c>
      <c r="I126" s="262"/>
      <c r="J126" s="263">
        <f>ROUND(I126*H126,2)</f>
        <v>0</v>
      </c>
      <c r="K126" s="259" t="s">
        <v>143</v>
      </c>
      <c r="L126" s="264"/>
      <c r="M126" s="265" t="s">
        <v>1</v>
      </c>
      <c r="N126" s="266" t="s">
        <v>41</v>
      </c>
      <c r="O126" s="90"/>
      <c r="P126" s="226">
        <f>O126*H126</f>
        <v>0</v>
      </c>
      <c r="Q126" s="226">
        <v>0.00031</v>
      </c>
      <c r="R126" s="226">
        <f>Q126*H126</f>
        <v>0.0037200000000000002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383</v>
      </c>
      <c r="AT126" s="228" t="s">
        <v>207</v>
      </c>
      <c r="AU126" s="228" t="s">
        <v>86</v>
      </c>
      <c r="AY126" s="16" t="s">
        <v>137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84</v>
      </c>
      <c r="BK126" s="229">
        <f>ROUND(I126*H126,2)</f>
        <v>0</v>
      </c>
      <c r="BL126" s="16" t="s">
        <v>271</v>
      </c>
      <c r="BM126" s="228" t="s">
        <v>1261</v>
      </c>
    </row>
    <row r="127" s="14" customFormat="1">
      <c r="A127" s="14"/>
      <c r="B127" s="246"/>
      <c r="C127" s="247"/>
      <c r="D127" s="237" t="s">
        <v>148</v>
      </c>
      <c r="E127" s="248" t="s">
        <v>1</v>
      </c>
      <c r="F127" s="249" t="s">
        <v>243</v>
      </c>
      <c r="G127" s="247"/>
      <c r="H127" s="250">
        <v>12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148</v>
      </c>
      <c r="AU127" s="256" t="s">
        <v>86</v>
      </c>
      <c r="AV127" s="14" t="s">
        <v>86</v>
      </c>
      <c r="AW127" s="14" t="s">
        <v>32</v>
      </c>
      <c r="AX127" s="14" t="s">
        <v>84</v>
      </c>
      <c r="AY127" s="256" t="s">
        <v>137</v>
      </c>
    </row>
    <row r="128" s="2" customFormat="1" ht="24.15" customHeight="1">
      <c r="A128" s="37"/>
      <c r="B128" s="38"/>
      <c r="C128" s="257" t="s">
        <v>144</v>
      </c>
      <c r="D128" s="257" t="s">
        <v>207</v>
      </c>
      <c r="E128" s="258" t="s">
        <v>1262</v>
      </c>
      <c r="F128" s="259" t="s">
        <v>1263</v>
      </c>
      <c r="G128" s="260" t="s">
        <v>1022</v>
      </c>
      <c r="H128" s="261">
        <v>36</v>
      </c>
      <c r="I128" s="262"/>
      <c r="J128" s="263">
        <f>ROUND(I128*H128,2)</f>
        <v>0</v>
      </c>
      <c r="K128" s="259" t="s">
        <v>1</v>
      </c>
      <c r="L128" s="264"/>
      <c r="M128" s="265" t="s">
        <v>1</v>
      </c>
      <c r="N128" s="266" t="s">
        <v>41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1123</v>
      </c>
      <c r="AT128" s="228" t="s">
        <v>207</v>
      </c>
      <c r="AU128" s="228" t="s">
        <v>86</v>
      </c>
      <c r="AY128" s="16" t="s">
        <v>137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84</v>
      </c>
      <c r="BK128" s="229">
        <f>ROUND(I128*H128,2)</f>
        <v>0</v>
      </c>
      <c r="BL128" s="16" t="s">
        <v>1123</v>
      </c>
      <c r="BM128" s="228" t="s">
        <v>1264</v>
      </c>
    </row>
    <row r="129" s="14" customFormat="1">
      <c r="A129" s="14"/>
      <c r="B129" s="246"/>
      <c r="C129" s="247"/>
      <c r="D129" s="237" t="s">
        <v>148</v>
      </c>
      <c r="E129" s="248" t="s">
        <v>1</v>
      </c>
      <c r="F129" s="249" t="s">
        <v>408</v>
      </c>
      <c r="G129" s="247"/>
      <c r="H129" s="250">
        <v>36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148</v>
      </c>
      <c r="AU129" s="256" t="s">
        <v>86</v>
      </c>
      <c r="AV129" s="14" t="s">
        <v>86</v>
      </c>
      <c r="AW129" s="14" t="s">
        <v>32</v>
      </c>
      <c r="AX129" s="14" t="s">
        <v>84</v>
      </c>
      <c r="AY129" s="256" t="s">
        <v>137</v>
      </c>
    </row>
    <row r="130" s="2" customFormat="1" ht="24.15" customHeight="1">
      <c r="A130" s="37"/>
      <c r="B130" s="38"/>
      <c r="C130" s="217" t="s">
        <v>180</v>
      </c>
      <c r="D130" s="217" t="s">
        <v>139</v>
      </c>
      <c r="E130" s="218" t="s">
        <v>1104</v>
      </c>
      <c r="F130" s="219" t="s">
        <v>1105</v>
      </c>
      <c r="G130" s="220" t="s">
        <v>280</v>
      </c>
      <c r="H130" s="221">
        <v>19</v>
      </c>
      <c r="I130" s="222"/>
      <c r="J130" s="223">
        <f>ROUND(I130*H130,2)</f>
        <v>0</v>
      </c>
      <c r="K130" s="219" t="s">
        <v>143</v>
      </c>
      <c r="L130" s="43"/>
      <c r="M130" s="224" t="s">
        <v>1</v>
      </c>
      <c r="N130" s="225" t="s">
        <v>41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271</v>
      </c>
      <c r="AT130" s="228" t="s">
        <v>139</v>
      </c>
      <c r="AU130" s="228" t="s">
        <v>86</v>
      </c>
      <c r="AY130" s="16" t="s">
        <v>137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84</v>
      </c>
      <c r="BK130" s="229">
        <f>ROUND(I130*H130,2)</f>
        <v>0</v>
      </c>
      <c r="BL130" s="16" t="s">
        <v>271</v>
      </c>
      <c r="BM130" s="228" t="s">
        <v>1265</v>
      </c>
    </row>
    <row r="131" s="2" customFormat="1">
      <c r="A131" s="37"/>
      <c r="B131" s="38"/>
      <c r="C131" s="39"/>
      <c r="D131" s="230" t="s">
        <v>146</v>
      </c>
      <c r="E131" s="39"/>
      <c r="F131" s="231" t="s">
        <v>1107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146</v>
      </c>
      <c r="AU131" s="16" t="s">
        <v>86</v>
      </c>
    </row>
    <row r="132" s="2" customFormat="1" ht="24.15" customHeight="1">
      <c r="A132" s="37"/>
      <c r="B132" s="38"/>
      <c r="C132" s="257" t="s">
        <v>192</v>
      </c>
      <c r="D132" s="257" t="s">
        <v>207</v>
      </c>
      <c r="E132" s="258" t="s">
        <v>1266</v>
      </c>
      <c r="F132" s="259" t="s">
        <v>1267</v>
      </c>
      <c r="G132" s="260" t="s">
        <v>280</v>
      </c>
      <c r="H132" s="261">
        <v>21.850000000000001</v>
      </c>
      <c r="I132" s="262"/>
      <c r="J132" s="263">
        <f>ROUND(I132*H132,2)</f>
        <v>0</v>
      </c>
      <c r="K132" s="259" t="s">
        <v>143</v>
      </c>
      <c r="L132" s="264"/>
      <c r="M132" s="265" t="s">
        <v>1</v>
      </c>
      <c r="N132" s="266" t="s">
        <v>41</v>
      </c>
      <c r="O132" s="90"/>
      <c r="P132" s="226">
        <f>O132*H132</f>
        <v>0</v>
      </c>
      <c r="Q132" s="226">
        <v>0.00017000000000000001</v>
      </c>
      <c r="R132" s="226">
        <f>Q132*H132</f>
        <v>0.0037145000000000004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383</v>
      </c>
      <c r="AT132" s="228" t="s">
        <v>207</v>
      </c>
      <c r="AU132" s="228" t="s">
        <v>86</v>
      </c>
      <c r="AY132" s="16" t="s">
        <v>137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84</v>
      </c>
      <c r="BK132" s="229">
        <f>ROUND(I132*H132,2)</f>
        <v>0</v>
      </c>
      <c r="BL132" s="16" t="s">
        <v>271</v>
      </c>
      <c r="BM132" s="228" t="s">
        <v>1268</v>
      </c>
    </row>
    <row r="133" s="14" customFormat="1">
      <c r="A133" s="14"/>
      <c r="B133" s="246"/>
      <c r="C133" s="247"/>
      <c r="D133" s="237" t="s">
        <v>148</v>
      </c>
      <c r="E133" s="248" t="s">
        <v>1</v>
      </c>
      <c r="F133" s="249" t="s">
        <v>293</v>
      </c>
      <c r="G133" s="247"/>
      <c r="H133" s="250">
        <v>19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148</v>
      </c>
      <c r="AU133" s="256" t="s">
        <v>86</v>
      </c>
      <c r="AV133" s="14" t="s">
        <v>86</v>
      </c>
      <c r="AW133" s="14" t="s">
        <v>32</v>
      </c>
      <c r="AX133" s="14" t="s">
        <v>84</v>
      </c>
      <c r="AY133" s="256" t="s">
        <v>137</v>
      </c>
    </row>
    <row r="134" s="14" customFormat="1">
      <c r="A134" s="14"/>
      <c r="B134" s="246"/>
      <c r="C134" s="247"/>
      <c r="D134" s="237" t="s">
        <v>148</v>
      </c>
      <c r="E134" s="247"/>
      <c r="F134" s="249" t="s">
        <v>1269</v>
      </c>
      <c r="G134" s="247"/>
      <c r="H134" s="250">
        <v>21.850000000000001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148</v>
      </c>
      <c r="AU134" s="256" t="s">
        <v>86</v>
      </c>
      <c r="AV134" s="14" t="s">
        <v>86</v>
      </c>
      <c r="AW134" s="14" t="s">
        <v>4</v>
      </c>
      <c r="AX134" s="14" t="s">
        <v>84</v>
      </c>
      <c r="AY134" s="256" t="s">
        <v>137</v>
      </c>
    </row>
    <row r="135" s="2" customFormat="1" ht="24.15" customHeight="1">
      <c r="A135" s="37"/>
      <c r="B135" s="38"/>
      <c r="C135" s="217" t="s">
        <v>199</v>
      </c>
      <c r="D135" s="217" t="s">
        <v>139</v>
      </c>
      <c r="E135" s="218" t="s">
        <v>1270</v>
      </c>
      <c r="F135" s="219" t="s">
        <v>1271</v>
      </c>
      <c r="G135" s="220" t="s">
        <v>280</v>
      </c>
      <c r="H135" s="221">
        <v>24</v>
      </c>
      <c r="I135" s="222"/>
      <c r="J135" s="223">
        <f>ROUND(I135*H135,2)</f>
        <v>0</v>
      </c>
      <c r="K135" s="219" t="s">
        <v>143</v>
      </c>
      <c r="L135" s="43"/>
      <c r="M135" s="224" t="s">
        <v>1</v>
      </c>
      <c r="N135" s="225" t="s">
        <v>41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271</v>
      </c>
      <c r="AT135" s="228" t="s">
        <v>139</v>
      </c>
      <c r="AU135" s="228" t="s">
        <v>86</v>
      </c>
      <c r="AY135" s="16" t="s">
        <v>137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84</v>
      </c>
      <c r="BK135" s="229">
        <f>ROUND(I135*H135,2)</f>
        <v>0</v>
      </c>
      <c r="BL135" s="16" t="s">
        <v>271</v>
      </c>
      <c r="BM135" s="228" t="s">
        <v>1272</v>
      </c>
    </row>
    <row r="136" s="2" customFormat="1">
      <c r="A136" s="37"/>
      <c r="B136" s="38"/>
      <c r="C136" s="39"/>
      <c r="D136" s="230" t="s">
        <v>146</v>
      </c>
      <c r="E136" s="39"/>
      <c r="F136" s="231" t="s">
        <v>1273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146</v>
      </c>
      <c r="AU136" s="16" t="s">
        <v>86</v>
      </c>
    </row>
    <row r="137" s="2" customFormat="1" ht="24.15" customHeight="1">
      <c r="A137" s="37"/>
      <c r="B137" s="38"/>
      <c r="C137" s="257" t="s">
        <v>206</v>
      </c>
      <c r="D137" s="257" t="s">
        <v>207</v>
      </c>
      <c r="E137" s="258" t="s">
        <v>1274</v>
      </c>
      <c r="F137" s="259" t="s">
        <v>1275</v>
      </c>
      <c r="G137" s="260" t="s">
        <v>280</v>
      </c>
      <c r="H137" s="261">
        <v>27.600000000000001</v>
      </c>
      <c r="I137" s="262"/>
      <c r="J137" s="263">
        <f>ROUND(I137*H137,2)</f>
        <v>0</v>
      </c>
      <c r="K137" s="259" t="s">
        <v>143</v>
      </c>
      <c r="L137" s="264"/>
      <c r="M137" s="265" t="s">
        <v>1</v>
      </c>
      <c r="N137" s="266" t="s">
        <v>41</v>
      </c>
      <c r="O137" s="90"/>
      <c r="P137" s="226">
        <f>O137*H137</f>
        <v>0</v>
      </c>
      <c r="Q137" s="226">
        <v>0.00089999999999999998</v>
      </c>
      <c r="R137" s="226">
        <f>Q137*H137</f>
        <v>0.024840000000000001</v>
      </c>
      <c r="S137" s="226">
        <v>0</v>
      </c>
      <c r="T137" s="227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383</v>
      </c>
      <c r="AT137" s="228" t="s">
        <v>207</v>
      </c>
      <c r="AU137" s="228" t="s">
        <v>86</v>
      </c>
      <c r="AY137" s="16" t="s">
        <v>137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84</v>
      </c>
      <c r="BK137" s="229">
        <f>ROUND(I137*H137,2)</f>
        <v>0</v>
      </c>
      <c r="BL137" s="16" t="s">
        <v>271</v>
      </c>
      <c r="BM137" s="228" t="s">
        <v>1276</v>
      </c>
    </row>
    <row r="138" s="14" customFormat="1">
      <c r="A138" s="14"/>
      <c r="B138" s="246"/>
      <c r="C138" s="247"/>
      <c r="D138" s="237" t="s">
        <v>148</v>
      </c>
      <c r="E138" s="248" t="s">
        <v>1</v>
      </c>
      <c r="F138" s="249" t="s">
        <v>323</v>
      </c>
      <c r="G138" s="247"/>
      <c r="H138" s="250">
        <v>24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148</v>
      </c>
      <c r="AU138" s="256" t="s">
        <v>86</v>
      </c>
      <c r="AV138" s="14" t="s">
        <v>86</v>
      </c>
      <c r="AW138" s="14" t="s">
        <v>32</v>
      </c>
      <c r="AX138" s="14" t="s">
        <v>84</v>
      </c>
      <c r="AY138" s="256" t="s">
        <v>137</v>
      </c>
    </row>
    <row r="139" s="14" customFormat="1">
      <c r="A139" s="14"/>
      <c r="B139" s="246"/>
      <c r="C139" s="247"/>
      <c r="D139" s="237" t="s">
        <v>148</v>
      </c>
      <c r="E139" s="247"/>
      <c r="F139" s="249" t="s">
        <v>1277</v>
      </c>
      <c r="G139" s="247"/>
      <c r="H139" s="250">
        <v>27.600000000000001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148</v>
      </c>
      <c r="AU139" s="256" t="s">
        <v>86</v>
      </c>
      <c r="AV139" s="14" t="s">
        <v>86</v>
      </c>
      <c r="AW139" s="14" t="s">
        <v>4</v>
      </c>
      <c r="AX139" s="14" t="s">
        <v>84</v>
      </c>
      <c r="AY139" s="256" t="s">
        <v>137</v>
      </c>
    </row>
    <row r="140" s="2" customFormat="1" ht="24.15" customHeight="1">
      <c r="A140" s="37"/>
      <c r="B140" s="38"/>
      <c r="C140" s="217" t="s">
        <v>214</v>
      </c>
      <c r="D140" s="217" t="s">
        <v>139</v>
      </c>
      <c r="E140" s="218" t="s">
        <v>1278</v>
      </c>
      <c r="F140" s="219" t="s">
        <v>1279</v>
      </c>
      <c r="G140" s="220" t="s">
        <v>268</v>
      </c>
      <c r="H140" s="221">
        <v>12</v>
      </c>
      <c r="I140" s="222"/>
      <c r="J140" s="223">
        <f>ROUND(I140*H140,2)</f>
        <v>0</v>
      </c>
      <c r="K140" s="219" t="s">
        <v>143</v>
      </c>
      <c r="L140" s="43"/>
      <c r="M140" s="224" t="s">
        <v>1</v>
      </c>
      <c r="N140" s="225" t="s">
        <v>41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271</v>
      </c>
      <c r="AT140" s="228" t="s">
        <v>139</v>
      </c>
      <c r="AU140" s="228" t="s">
        <v>86</v>
      </c>
      <c r="AY140" s="16" t="s">
        <v>137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84</v>
      </c>
      <c r="BK140" s="229">
        <f>ROUND(I140*H140,2)</f>
        <v>0</v>
      </c>
      <c r="BL140" s="16" t="s">
        <v>271</v>
      </c>
      <c r="BM140" s="228" t="s">
        <v>1280</v>
      </c>
    </row>
    <row r="141" s="2" customFormat="1">
      <c r="A141" s="37"/>
      <c r="B141" s="38"/>
      <c r="C141" s="39"/>
      <c r="D141" s="230" t="s">
        <v>146</v>
      </c>
      <c r="E141" s="39"/>
      <c r="F141" s="231" t="s">
        <v>1281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146</v>
      </c>
      <c r="AU141" s="16" t="s">
        <v>86</v>
      </c>
    </row>
    <row r="142" s="14" customFormat="1">
      <c r="A142" s="14"/>
      <c r="B142" s="246"/>
      <c r="C142" s="247"/>
      <c r="D142" s="237" t="s">
        <v>148</v>
      </c>
      <c r="E142" s="248" t="s">
        <v>1</v>
      </c>
      <c r="F142" s="249" t="s">
        <v>243</v>
      </c>
      <c r="G142" s="247"/>
      <c r="H142" s="250">
        <v>12</v>
      </c>
      <c r="I142" s="251"/>
      <c r="J142" s="247"/>
      <c r="K142" s="247"/>
      <c r="L142" s="252"/>
      <c r="M142" s="253"/>
      <c r="N142" s="254"/>
      <c r="O142" s="254"/>
      <c r="P142" s="254"/>
      <c r="Q142" s="254"/>
      <c r="R142" s="254"/>
      <c r="S142" s="254"/>
      <c r="T142" s="25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6" t="s">
        <v>148</v>
      </c>
      <c r="AU142" s="256" t="s">
        <v>86</v>
      </c>
      <c r="AV142" s="14" t="s">
        <v>86</v>
      </c>
      <c r="AW142" s="14" t="s">
        <v>32</v>
      </c>
      <c r="AX142" s="14" t="s">
        <v>84</v>
      </c>
      <c r="AY142" s="256" t="s">
        <v>137</v>
      </c>
    </row>
    <row r="143" s="2" customFormat="1" ht="24.15" customHeight="1">
      <c r="A143" s="37"/>
      <c r="B143" s="38"/>
      <c r="C143" s="217" t="s">
        <v>230</v>
      </c>
      <c r="D143" s="217" t="s">
        <v>139</v>
      </c>
      <c r="E143" s="218" t="s">
        <v>1282</v>
      </c>
      <c r="F143" s="219" t="s">
        <v>1283</v>
      </c>
      <c r="G143" s="220" t="s">
        <v>268</v>
      </c>
      <c r="H143" s="221">
        <v>8</v>
      </c>
      <c r="I143" s="222"/>
      <c r="J143" s="223">
        <f>ROUND(I143*H143,2)</f>
        <v>0</v>
      </c>
      <c r="K143" s="219" t="s">
        <v>143</v>
      </c>
      <c r="L143" s="43"/>
      <c r="M143" s="224" t="s">
        <v>1</v>
      </c>
      <c r="N143" s="225" t="s">
        <v>41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271</v>
      </c>
      <c r="AT143" s="228" t="s">
        <v>139</v>
      </c>
      <c r="AU143" s="228" t="s">
        <v>86</v>
      </c>
      <c r="AY143" s="16" t="s">
        <v>137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84</v>
      </c>
      <c r="BK143" s="229">
        <f>ROUND(I143*H143,2)</f>
        <v>0</v>
      </c>
      <c r="BL143" s="16" t="s">
        <v>271</v>
      </c>
      <c r="BM143" s="228" t="s">
        <v>1284</v>
      </c>
    </row>
    <row r="144" s="2" customFormat="1">
      <c r="A144" s="37"/>
      <c r="B144" s="38"/>
      <c r="C144" s="39"/>
      <c r="D144" s="230" t="s">
        <v>146</v>
      </c>
      <c r="E144" s="39"/>
      <c r="F144" s="231" t="s">
        <v>1285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146</v>
      </c>
      <c r="AU144" s="16" t="s">
        <v>86</v>
      </c>
    </row>
    <row r="145" s="14" customFormat="1">
      <c r="A145" s="14"/>
      <c r="B145" s="246"/>
      <c r="C145" s="247"/>
      <c r="D145" s="237" t="s">
        <v>148</v>
      </c>
      <c r="E145" s="248" t="s">
        <v>1</v>
      </c>
      <c r="F145" s="249" t="s">
        <v>206</v>
      </c>
      <c r="G145" s="247"/>
      <c r="H145" s="250">
        <v>8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148</v>
      </c>
      <c r="AU145" s="256" t="s">
        <v>86</v>
      </c>
      <c r="AV145" s="14" t="s">
        <v>86</v>
      </c>
      <c r="AW145" s="14" t="s">
        <v>32</v>
      </c>
      <c r="AX145" s="14" t="s">
        <v>84</v>
      </c>
      <c r="AY145" s="256" t="s">
        <v>137</v>
      </c>
    </row>
    <row r="146" s="2" customFormat="1" ht="33" customHeight="1">
      <c r="A146" s="37"/>
      <c r="B146" s="38"/>
      <c r="C146" s="217" t="s">
        <v>237</v>
      </c>
      <c r="D146" s="217" t="s">
        <v>139</v>
      </c>
      <c r="E146" s="218" t="s">
        <v>1286</v>
      </c>
      <c r="F146" s="219" t="s">
        <v>1287</v>
      </c>
      <c r="G146" s="220" t="s">
        <v>268</v>
      </c>
      <c r="H146" s="221">
        <v>2</v>
      </c>
      <c r="I146" s="222"/>
      <c r="J146" s="223">
        <f>ROUND(I146*H146,2)</f>
        <v>0</v>
      </c>
      <c r="K146" s="219" t="s">
        <v>143</v>
      </c>
      <c r="L146" s="43"/>
      <c r="M146" s="224" t="s">
        <v>1</v>
      </c>
      <c r="N146" s="225" t="s">
        <v>41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271</v>
      </c>
      <c r="AT146" s="228" t="s">
        <v>139</v>
      </c>
      <c r="AU146" s="228" t="s">
        <v>86</v>
      </c>
      <c r="AY146" s="16" t="s">
        <v>137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84</v>
      </c>
      <c r="BK146" s="229">
        <f>ROUND(I146*H146,2)</f>
        <v>0</v>
      </c>
      <c r="BL146" s="16" t="s">
        <v>271</v>
      </c>
      <c r="BM146" s="228" t="s">
        <v>1288</v>
      </c>
    </row>
    <row r="147" s="2" customFormat="1">
      <c r="A147" s="37"/>
      <c r="B147" s="38"/>
      <c r="C147" s="39"/>
      <c r="D147" s="230" t="s">
        <v>146</v>
      </c>
      <c r="E147" s="39"/>
      <c r="F147" s="231" t="s">
        <v>1289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146</v>
      </c>
      <c r="AU147" s="16" t="s">
        <v>86</v>
      </c>
    </row>
    <row r="148" s="2" customFormat="1" ht="16.5" customHeight="1">
      <c r="A148" s="37"/>
      <c r="B148" s="38"/>
      <c r="C148" s="257" t="s">
        <v>243</v>
      </c>
      <c r="D148" s="257" t="s">
        <v>207</v>
      </c>
      <c r="E148" s="258" t="s">
        <v>1121</v>
      </c>
      <c r="F148" s="259" t="s">
        <v>1122</v>
      </c>
      <c r="G148" s="260" t="s">
        <v>1022</v>
      </c>
      <c r="H148" s="261">
        <v>2</v>
      </c>
      <c r="I148" s="262"/>
      <c r="J148" s="263">
        <f>ROUND(I148*H148,2)</f>
        <v>0</v>
      </c>
      <c r="K148" s="259" t="s">
        <v>1</v>
      </c>
      <c r="L148" s="264"/>
      <c r="M148" s="265" t="s">
        <v>1</v>
      </c>
      <c r="N148" s="266" t="s">
        <v>41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1123</v>
      </c>
      <c r="AT148" s="228" t="s">
        <v>207</v>
      </c>
      <c r="AU148" s="228" t="s">
        <v>86</v>
      </c>
      <c r="AY148" s="16" t="s">
        <v>137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84</v>
      </c>
      <c r="BK148" s="229">
        <f>ROUND(I148*H148,2)</f>
        <v>0</v>
      </c>
      <c r="BL148" s="16" t="s">
        <v>1123</v>
      </c>
      <c r="BM148" s="228" t="s">
        <v>1290</v>
      </c>
    </row>
    <row r="149" s="14" customFormat="1">
      <c r="A149" s="14"/>
      <c r="B149" s="246"/>
      <c r="C149" s="247"/>
      <c r="D149" s="237" t="s">
        <v>148</v>
      </c>
      <c r="E149" s="248" t="s">
        <v>1</v>
      </c>
      <c r="F149" s="249" t="s">
        <v>86</v>
      </c>
      <c r="G149" s="247"/>
      <c r="H149" s="250">
        <v>2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148</v>
      </c>
      <c r="AU149" s="256" t="s">
        <v>86</v>
      </c>
      <c r="AV149" s="14" t="s">
        <v>86</v>
      </c>
      <c r="AW149" s="14" t="s">
        <v>32</v>
      </c>
      <c r="AX149" s="14" t="s">
        <v>84</v>
      </c>
      <c r="AY149" s="256" t="s">
        <v>137</v>
      </c>
    </row>
    <row r="150" s="2" customFormat="1" ht="24.15" customHeight="1">
      <c r="A150" s="37"/>
      <c r="B150" s="38"/>
      <c r="C150" s="217" t="s">
        <v>250</v>
      </c>
      <c r="D150" s="217" t="s">
        <v>139</v>
      </c>
      <c r="E150" s="218" t="s">
        <v>1125</v>
      </c>
      <c r="F150" s="219" t="s">
        <v>1126</v>
      </c>
      <c r="G150" s="220" t="s">
        <v>268</v>
      </c>
      <c r="H150" s="221">
        <v>1</v>
      </c>
      <c r="I150" s="222"/>
      <c r="J150" s="223">
        <f>ROUND(I150*H150,2)</f>
        <v>0</v>
      </c>
      <c r="K150" s="219" t="s">
        <v>143</v>
      </c>
      <c r="L150" s="43"/>
      <c r="M150" s="224" t="s">
        <v>1</v>
      </c>
      <c r="N150" s="225" t="s">
        <v>41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271</v>
      </c>
      <c r="AT150" s="228" t="s">
        <v>139</v>
      </c>
      <c r="AU150" s="228" t="s">
        <v>86</v>
      </c>
      <c r="AY150" s="16" t="s">
        <v>137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84</v>
      </c>
      <c r="BK150" s="229">
        <f>ROUND(I150*H150,2)</f>
        <v>0</v>
      </c>
      <c r="BL150" s="16" t="s">
        <v>271</v>
      </c>
      <c r="BM150" s="228" t="s">
        <v>1291</v>
      </c>
    </row>
    <row r="151" s="2" customFormat="1">
      <c r="A151" s="37"/>
      <c r="B151" s="38"/>
      <c r="C151" s="39"/>
      <c r="D151" s="230" t="s">
        <v>146</v>
      </c>
      <c r="E151" s="39"/>
      <c r="F151" s="231" t="s">
        <v>1128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146</v>
      </c>
      <c r="AU151" s="16" t="s">
        <v>86</v>
      </c>
    </row>
    <row r="152" s="2" customFormat="1" ht="24.15" customHeight="1">
      <c r="A152" s="37"/>
      <c r="B152" s="38"/>
      <c r="C152" s="257" t="s">
        <v>257</v>
      </c>
      <c r="D152" s="257" t="s">
        <v>207</v>
      </c>
      <c r="E152" s="258" t="s">
        <v>1292</v>
      </c>
      <c r="F152" s="259" t="s">
        <v>1293</v>
      </c>
      <c r="G152" s="260" t="s">
        <v>268</v>
      </c>
      <c r="H152" s="261">
        <v>1</v>
      </c>
      <c r="I152" s="262"/>
      <c r="J152" s="263">
        <f>ROUND(I152*H152,2)</f>
        <v>0</v>
      </c>
      <c r="K152" s="259" t="s">
        <v>143</v>
      </c>
      <c r="L152" s="264"/>
      <c r="M152" s="265" t="s">
        <v>1</v>
      </c>
      <c r="N152" s="266" t="s">
        <v>41</v>
      </c>
      <c r="O152" s="90"/>
      <c r="P152" s="226">
        <f>O152*H152</f>
        <v>0</v>
      </c>
      <c r="Q152" s="226">
        <v>0.00040000000000000002</v>
      </c>
      <c r="R152" s="226">
        <f>Q152*H152</f>
        <v>0.00040000000000000002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383</v>
      </c>
      <c r="AT152" s="228" t="s">
        <v>207</v>
      </c>
      <c r="AU152" s="228" t="s">
        <v>86</v>
      </c>
      <c r="AY152" s="16" t="s">
        <v>137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84</v>
      </c>
      <c r="BK152" s="229">
        <f>ROUND(I152*H152,2)</f>
        <v>0</v>
      </c>
      <c r="BL152" s="16" t="s">
        <v>271</v>
      </c>
      <c r="BM152" s="228" t="s">
        <v>1294</v>
      </c>
    </row>
    <row r="153" s="14" customFormat="1">
      <c r="A153" s="14"/>
      <c r="B153" s="246"/>
      <c r="C153" s="247"/>
      <c r="D153" s="237" t="s">
        <v>148</v>
      </c>
      <c r="E153" s="248" t="s">
        <v>1</v>
      </c>
      <c r="F153" s="249" t="s">
        <v>84</v>
      </c>
      <c r="G153" s="247"/>
      <c r="H153" s="250">
        <v>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148</v>
      </c>
      <c r="AU153" s="256" t="s">
        <v>86</v>
      </c>
      <c r="AV153" s="14" t="s">
        <v>86</v>
      </c>
      <c r="AW153" s="14" t="s">
        <v>32</v>
      </c>
      <c r="AX153" s="14" t="s">
        <v>84</v>
      </c>
      <c r="AY153" s="256" t="s">
        <v>137</v>
      </c>
    </row>
    <row r="154" s="2" customFormat="1" ht="24.15" customHeight="1">
      <c r="A154" s="37"/>
      <c r="B154" s="38"/>
      <c r="C154" s="217" t="s">
        <v>8</v>
      </c>
      <c r="D154" s="217" t="s">
        <v>139</v>
      </c>
      <c r="E154" s="218" t="s">
        <v>1295</v>
      </c>
      <c r="F154" s="219" t="s">
        <v>1296</v>
      </c>
      <c r="G154" s="220" t="s">
        <v>268</v>
      </c>
      <c r="H154" s="221">
        <v>1</v>
      </c>
      <c r="I154" s="222"/>
      <c r="J154" s="223">
        <f>ROUND(I154*H154,2)</f>
        <v>0</v>
      </c>
      <c r="K154" s="219" t="s">
        <v>143</v>
      </c>
      <c r="L154" s="43"/>
      <c r="M154" s="224" t="s">
        <v>1</v>
      </c>
      <c r="N154" s="225" t="s">
        <v>41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271</v>
      </c>
      <c r="AT154" s="228" t="s">
        <v>139</v>
      </c>
      <c r="AU154" s="228" t="s">
        <v>86</v>
      </c>
      <c r="AY154" s="16" t="s">
        <v>137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84</v>
      </c>
      <c r="BK154" s="229">
        <f>ROUND(I154*H154,2)</f>
        <v>0</v>
      </c>
      <c r="BL154" s="16" t="s">
        <v>271</v>
      </c>
      <c r="BM154" s="228" t="s">
        <v>1297</v>
      </c>
    </row>
    <row r="155" s="2" customFormat="1">
      <c r="A155" s="37"/>
      <c r="B155" s="38"/>
      <c r="C155" s="39"/>
      <c r="D155" s="230" t="s">
        <v>146</v>
      </c>
      <c r="E155" s="39"/>
      <c r="F155" s="231" t="s">
        <v>1298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146</v>
      </c>
      <c r="AU155" s="16" t="s">
        <v>86</v>
      </c>
    </row>
    <row r="156" s="2" customFormat="1" ht="16.5" customHeight="1">
      <c r="A156" s="37"/>
      <c r="B156" s="38"/>
      <c r="C156" s="257" t="s">
        <v>271</v>
      </c>
      <c r="D156" s="257" t="s">
        <v>207</v>
      </c>
      <c r="E156" s="258" t="s">
        <v>1299</v>
      </c>
      <c r="F156" s="259" t="s">
        <v>1300</v>
      </c>
      <c r="G156" s="260" t="s">
        <v>268</v>
      </c>
      <c r="H156" s="261">
        <v>1</v>
      </c>
      <c r="I156" s="262"/>
      <c r="J156" s="263">
        <f>ROUND(I156*H156,2)</f>
        <v>0</v>
      </c>
      <c r="K156" s="259" t="s">
        <v>143</v>
      </c>
      <c r="L156" s="264"/>
      <c r="M156" s="265" t="s">
        <v>1</v>
      </c>
      <c r="N156" s="266" t="s">
        <v>41</v>
      </c>
      <c r="O156" s="90"/>
      <c r="P156" s="226">
        <f>O156*H156</f>
        <v>0</v>
      </c>
      <c r="Q156" s="226">
        <v>3.0000000000000001E-05</v>
      </c>
      <c r="R156" s="226">
        <f>Q156*H156</f>
        <v>3.0000000000000001E-05</v>
      </c>
      <c r="S156" s="226">
        <v>0</v>
      </c>
      <c r="T156" s="227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383</v>
      </c>
      <c r="AT156" s="228" t="s">
        <v>207</v>
      </c>
      <c r="AU156" s="228" t="s">
        <v>86</v>
      </c>
      <c r="AY156" s="16" t="s">
        <v>137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84</v>
      </c>
      <c r="BK156" s="229">
        <f>ROUND(I156*H156,2)</f>
        <v>0</v>
      </c>
      <c r="BL156" s="16" t="s">
        <v>271</v>
      </c>
      <c r="BM156" s="228" t="s">
        <v>1301</v>
      </c>
    </row>
    <row r="157" s="14" customFormat="1">
      <c r="A157" s="14"/>
      <c r="B157" s="246"/>
      <c r="C157" s="247"/>
      <c r="D157" s="237" t="s">
        <v>148</v>
      </c>
      <c r="E157" s="248" t="s">
        <v>1</v>
      </c>
      <c r="F157" s="249" t="s">
        <v>84</v>
      </c>
      <c r="G157" s="247"/>
      <c r="H157" s="250">
        <v>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148</v>
      </c>
      <c r="AU157" s="256" t="s">
        <v>86</v>
      </c>
      <c r="AV157" s="14" t="s">
        <v>86</v>
      </c>
      <c r="AW157" s="14" t="s">
        <v>32</v>
      </c>
      <c r="AX157" s="14" t="s">
        <v>84</v>
      </c>
      <c r="AY157" s="256" t="s">
        <v>137</v>
      </c>
    </row>
    <row r="158" s="2" customFormat="1" ht="24.15" customHeight="1">
      <c r="A158" s="37"/>
      <c r="B158" s="38"/>
      <c r="C158" s="217" t="s">
        <v>277</v>
      </c>
      <c r="D158" s="217" t="s">
        <v>139</v>
      </c>
      <c r="E158" s="218" t="s">
        <v>1302</v>
      </c>
      <c r="F158" s="219" t="s">
        <v>1303</v>
      </c>
      <c r="G158" s="220" t="s">
        <v>268</v>
      </c>
      <c r="H158" s="221">
        <v>1</v>
      </c>
      <c r="I158" s="222"/>
      <c r="J158" s="223">
        <f>ROUND(I158*H158,2)</f>
        <v>0</v>
      </c>
      <c r="K158" s="219" t="s">
        <v>143</v>
      </c>
      <c r="L158" s="43"/>
      <c r="M158" s="224" t="s">
        <v>1</v>
      </c>
      <c r="N158" s="225" t="s">
        <v>41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271</v>
      </c>
      <c r="AT158" s="228" t="s">
        <v>139</v>
      </c>
      <c r="AU158" s="228" t="s">
        <v>86</v>
      </c>
      <c r="AY158" s="16" t="s">
        <v>137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84</v>
      </c>
      <c r="BK158" s="229">
        <f>ROUND(I158*H158,2)</f>
        <v>0</v>
      </c>
      <c r="BL158" s="16" t="s">
        <v>271</v>
      </c>
      <c r="BM158" s="228" t="s">
        <v>1304</v>
      </c>
    </row>
    <row r="159" s="2" customFormat="1">
      <c r="A159" s="37"/>
      <c r="B159" s="38"/>
      <c r="C159" s="39"/>
      <c r="D159" s="230" t="s">
        <v>146</v>
      </c>
      <c r="E159" s="39"/>
      <c r="F159" s="231" t="s">
        <v>1305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146</v>
      </c>
      <c r="AU159" s="16" t="s">
        <v>86</v>
      </c>
    </row>
    <row r="160" s="2" customFormat="1" ht="24.15" customHeight="1">
      <c r="A160" s="37"/>
      <c r="B160" s="38"/>
      <c r="C160" s="257" t="s">
        <v>284</v>
      </c>
      <c r="D160" s="257" t="s">
        <v>207</v>
      </c>
      <c r="E160" s="258" t="s">
        <v>1306</v>
      </c>
      <c r="F160" s="259" t="s">
        <v>1307</v>
      </c>
      <c r="G160" s="260" t="s">
        <v>1022</v>
      </c>
      <c r="H160" s="261">
        <v>1</v>
      </c>
      <c r="I160" s="262"/>
      <c r="J160" s="263">
        <f>ROUND(I160*H160,2)</f>
        <v>0</v>
      </c>
      <c r="K160" s="259" t="s">
        <v>1</v>
      </c>
      <c r="L160" s="264"/>
      <c r="M160" s="265" t="s">
        <v>1</v>
      </c>
      <c r="N160" s="266" t="s">
        <v>41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1123</v>
      </c>
      <c r="AT160" s="228" t="s">
        <v>207</v>
      </c>
      <c r="AU160" s="228" t="s">
        <v>86</v>
      </c>
      <c r="AY160" s="16" t="s">
        <v>137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84</v>
      </c>
      <c r="BK160" s="229">
        <f>ROUND(I160*H160,2)</f>
        <v>0</v>
      </c>
      <c r="BL160" s="16" t="s">
        <v>1123</v>
      </c>
      <c r="BM160" s="228" t="s">
        <v>1308</v>
      </c>
    </row>
    <row r="161" s="14" customFormat="1">
      <c r="A161" s="14"/>
      <c r="B161" s="246"/>
      <c r="C161" s="247"/>
      <c r="D161" s="237" t="s">
        <v>148</v>
      </c>
      <c r="E161" s="248" t="s">
        <v>1</v>
      </c>
      <c r="F161" s="249" t="s">
        <v>84</v>
      </c>
      <c r="G161" s="247"/>
      <c r="H161" s="250">
        <v>1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148</v>
      </c>
      <c r="AU161" s="256" t="s">
        <v>86</v>
      </c>
      <c r="AV161" s="14" t="s">
        <v>86</v>
      </c>
      <c r="AW161" s="14" t="s">
        <v>32</v>
      </c>
      <c r="AX161" s="14" t="s">
        <v>84</v>
      </c>
      <c r="AY161" s="256" t="s">
        <v>137</v>
      </c>
    </row>
    <row r="162" s="2" customFormat="1" ht="24.15" customHeight="1">
      <c r="A162" s="37"/>
      <c r="B162" s="38"/>
      <c r="C162" s="217" t="s">
        <v>293</v>
      </c>
      <c r="D162" s="217" t="s">
        <v>139</v>
      </c>
      <c r="E162" s="218" t="s">
        <v>1132</v>
      </c>
      <c r="F162" s="219" t="s">
        <v>1133</v>
      </c>
      <c r="G162" s="220" t="s">
        <v>268</v>
      </c>
      <c r="H162" s="221">
        <v>1</v>
      </c>
      <c r="I162" s="222"/>
      <c r="J162" s="223">
        <f>ROUND(I162*H162,2)</f>
        <v>0</v>
      </c>
      <c r="K162" s="219" t="s">
        <v>143</v>
      </c>
      <c r="L162" s="43"/>
      <c r="M162" s="224" t="s">
        <v>1</v>
      </c>
      <c r="N162" s="225" t="s">
        <v>41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271</v>
      </c>
      <c r="AT162" s="228" t="s">
        <v>139</v>
      </c>
      <c r="AU162" s="228" t="s">
        <v>86</v>
      </c>
      <c r="AY162" s="16" t="s">
        <v>137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84</v>
      </c>
      <c r="BK162" s="229">
        <f>ROUND(I162*H162,2)</f>
        <v>0</v>
      </c>
      <c r="BL162" s="16" t="s">
        <v>271</v>
      </c>
      <c r="BM162" s="228" t="s">
        <v>1309</v>
      </c>
    </row>
    <row r="163" s="2" customFormat="1">
      <c r="A163" s="37"/>
      <c r="B163" s="38"/>
      <c r="C163" s="39"/>
      <c r="D163" s="230" t="s">
        <v>146</v>
      </c>
      <c r="E163" s="39"/>
      <c r="F163" s="231" t="s">
        <v>1135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146</v>
      </c>
      <c r="AU163" s="16" t="s">
        <v>86</v>
      </c>
    </row>
    <row r="164" s="2" customFormat="1" ht="24.15" customHeight="1">
      <c r="A164" s="37"/>
      <c r="B164" s="38"/>
      <c r="C164" s="257" t="s">
        <v>299</v>
      </c>
      <c r="D164" s="257" t="s">
        <v>207</v>
      </c>
      <c r="E164" s="258" t="s">
        <v>1310</v>
      </c>
      <c r="F164" s="259" t="s">
        <v>1311</v>
      </c>
      <c r="G164" s="260" t="s">
        <v>268</v>
      </c>
      <c r="H164" s="261">
        <v>1</v>
      </c>
      <c r="I164" s="262"/>
      <c r="J164" s="263">
        <f>ROUND(I164*H164,2)</f>
        <v>0</v>
      </c>
      <c r="K164" s="259" t="s">
        <v>143</v>
      </c>
      <c r="L164" s="264"/>
      <c r="M164" s="265" t="s">
        <v>1</v>
      </c>
      <c r="N164" s="266" t="s">
        <v>41</v>
      </c>
      <c r="O164" s="90"/>
      <c r="P164" s="226">
        <f>O164*H164</f>
        <v>0</v>
      </c>
      <c r="Q164" s="226">
        <v>1.0000000000000001E-05</v>
      </c>
      <c r="R164" s="226">
        <f>Q164*H164</f>
        <v>1.0000000000000001E-05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206</v>
      </c>
      <c r="AT164" s="228" t="s">
        <v>207</v>
      </c>
      <c r="AU164" s="228" t="s">
        <v>86</v>
      </c>
      <c r="AY164" s="16" t="s">
        <v>137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84</v>
      </c>
      <c r="BK164" s="229">
        <f>ROUND(I164*H164,2)</f>
        <v>0</v>
      </c>
      <c r="BL164" s="16" t="s">
        <v>144</v>
      </c>
      <c r="BM164" s="228" t="s">
        <v>1312</v>
      </c>
    </row>
    <row r="165" s="14" customFormat="1">
      <c r="A165" s="14"/>
      <c r="B165" s="246"/>
      <c r="C165" s="247"/>
      <c r="D165" s="237" t="s">
        <v>148</v>
      </c>
      <c r="E165" s="248" t="s">
        <v>1</v>
      </c>
      <c r="F165" s="249" t="s">
        <v>84</v>
      </c>
      <c r="G165" s="247"/>
      <c r="H165" s="250">
        <v>1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148</v>
      </c>
      <c r="AU165" s="256" t="s">
        <v>86</v>
      </c>
      <c r="AV165" s="14" t="s">
        <v>86</v>
      </c>
      <c r="AW165" s="14" t="s">
        <v>32</v>
      </c>
      <c r="AX165" s="14" t="s">
        <v>84</v>
      </c>
      <c r="AY165" s="256" t="s">
        <v>137</v>
      </c>
    </row>
    <row r="166" s="2" customFormat="1" ht="24.15" customHeight="1">
      <c r="A166" s="37"/>
      <c r="B166" s="38"/>
      <c r="C166" s="217" t="s">
        <v>7</v>
      </c>
      <c r="D166" s="217" t="s">
        <v>139</v>
      </c>
      <c r="E166" s="218" t="s">
        <v>1313</v>
      </c>
      <c r="F166" s="219" t="s">
        <v>1314</v>
      </c>
      <c r="G166" s="220" t="s">
        <v>280</v>
      </c>
      <c r="H166" s="221">
        <v>33</v>
      </c>
      <c r="I166" s="222"/>
      <c r="J166" s="223">
        <f>ROUND(I166*H166,2)</f>
        <v>0</v>
      </c>
      <c r="K166" s="219" t="s">
        <v>143</v>
      </c>
      <c r="L166" s="43"/>
      <c r="M166" s="224" t="s">
        <v>1</v>
      </c>
      <c r="N166" s="225" t="s">
        <v>41</v>
      </c>
      <c r="O166" s="90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271</v>
      </c>
      <c r="AT166" s="228" t="s">
        <v>139</v>
      </c>
      <c r="AU166" s="228" t="s">
        <v>86</v>
      </c>
      <c r="AY166" s="16" t="s">
        <v>137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84</v>
      </c>
      <c r="BK166" s="229">
        <f>ROUND(I166*H166,2)</f>
        <v>0</v>
      </c>
      <c r="BL166" s="16" t="s">
        <v>271</v>
      </c>
      <c r="BM166" s="228" t="s">
        <v>1315</v>
      </c>
    </row>
    <row r="167" s="2" customFormat="1">
      <c r="A167" s="37"/>
      <c r="B167" s="38"/>
      <c r="C167" s="39"/>
      <c r="D167" s="230" t="s">
        <v>146</v>
      </c>
      <c r="E167" s="39"/>
      <c r="F167" s="231" t="s">
        <v>1316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146</v>
      </c>
      <c r="AU167" s="16" t="s">
        <v>86</v>
      </c>
    </row>
    <row r="168" s="2" customFormat="1" ht="16.5" customHeight="1">
      <c r="A168" s="37"/>
      <c r="B168" s="38"/>
      <c r="C168" s="257" t="s">
        <v>310</v>
      </c>
      <c r="D168" s="257" t="s">
        <v>207</v>
      </c>
      <c r="E168" s="258" t="s">
        <v>1317</v>
      </c>
      <c r="F168" s="259" t="s">
        <v>1318</v>
      </c>
      <c r="G168" s="260" t="s">
        <v>422</v>
      </c>
      <c r="H168" s="261">
        <v>10</v>
      </c>
      <c r="I168" s="262"/>
      <c r="J168" s="263">
        <f>ROUND(I168*H168,2)</f>
        <v>0</v>
      </c>
      <c r="K168" s="259" t="s">
        <v>143</v>
      </c>
      <c r="L168" s="264"/>
      <c r="M168" s="265" t="s">
        <v>1</v>
      </c>
      <c r="N168" s="266" t="s">
        <v>41</v>
      </c>
      <c r="O168" s="90"/>
      <c r="P168" s="226">
        <f>O168*H168</f>
        <v>0</v>
      </c>
      <c r="Q168" s="226">
        <v>0.001</v>
      </c>
      <c r="R168" s="226">
        <f>Q168*H168</f>
        <v>0.01</v>
      </c>
      <c r="S168" s="226">
        <v>0</v>
      </c>
      <c r="T168" s="227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28" t="s">
        <v>383</v>
      </c>
      <c r="AT168" s="228" t="s">
        <v>207</v>
      </c>
      <c r="AU168" s="228" t="s">
        <v>86</v>
      </c>
      <c r="AY168" s="16" t="s">
        <v>137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6" t="s">
        <v>84</v>
      </c>
      <c r="BK168" s="229">
        <f>ROUND(I168*H168,2)</f>
        <v>0</v>
      </c>
      <c r="BL168" s="16" t="s">
        <v>271</v>
      </c>
      <c r="BM168" s="228" t="s">
        <v>1319</v>
      </c>
    </row>
    <row r="169" s="14" customFormat="1">
      <c r="A169" s="14"/>
      <c r="B169" s="246"/>
      <c r="C169" s="247"/>
      <c r="D169" s="237" t="s">
        <v>148</v>
      </c>
      <c r="E169" s="248" t="s">
        <v>1</v>
      </c>
      <c r="F169" s="249" t="s">
        <v>329</v>
      </c>
      <c r="G169" s="247"/>
      <c r="H169" s="250">
        <v>25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148</v>
      </c>
      <c r="AU169" s="256" t="s">
        <v>86</v>
      </c>
      <c r="AV169" s="14" t="s">
        <v>86</v>
      </c>
      <c r="AW169" s="14" t="s">
        <v>32</v>
      </c>
      <c r="AX169" s="14" t="s">
        <v>84</v>
      </c>
      <c r="AY169" s="256" t="s">
        <v>137</v>
      </c>
    </row>
    <row r="170" s="14" customFormat="1">
      <c r="A170" s="14"/>
      <c r="B170" s="246"/>
      <c r="C170" s="247"/>
      <c r="D170" s="237" t="s">
        <v>148</v>
      </c>
      <c r="E170" s="247"/>
      <c r="F170" s="249" t="s">
        <v>1320</v>
      </c>
      <c r="G170" s="247"/>
      <c r="H170" s="250">
        <v>10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148</v>
      </c>
      <c r="AU170" s="256" t="s">
        <v>86</v>
      </c>
      <c r="AV170" s="14" t="s">
        <v>86</v>
      </c>
      <c r="AW170" s="14" t="s">
        <v>4</v>
      </c>
      <c r="AX170" s="14" t="s">
        <v>84</v>
      </c>
      <c r="AY170" s="256" t="s">
        <v>137</v>
      </c>
    </row>
    <row r="171" s="2" customFormat="1" ht="16.5" customHeight="1">
      <c r="A171" s="37"/>
      <c r="B171" s="38"/>
      <c r="C171" s="257" t="s">
        <v>316</v>
      </c>
      <c r="D171" s="257" t="s">
        <v>207</v>
      </c>
      <c r="E171" s="258" t="s">
        <v>1321</v>
      </c>
      <c r="F171" s="259" t="s">
        <v>1322</v>
      </c>
      <c r="G171" s="260" t="s">
        <v>422</v>
      </c>
      <c r="H171" s="261">
        <v>4.96</v>
      </c>
      <c r="I171" s="262"/>
      <c r="J171" s="263">
        <f>ROUND(I171*H171,2)</f>
        <v>0</v>
      </c>
      <c r="K171" s="259" t="s">
        <v>143</v>
      </c>
      <c r="L171" s="264"/>
      <c r="M171" s="265" t="s">
        <v>1</v>
      </c>
      <c r="N171" s="266" t="s">
        <v>41</v>
      </c>
      <c r="O171" s="90"/>
      <c r="P171" s="226">
        <f>O171*H171</f>
        <v>0</v>
      </c>
      <c r="Q171" s="226">
        <v>0.001</v>
      </c>
      <c r="R171" s="226">
        <f>Q171*H171</f>
        <v>0.00496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206</v>
      </c>
      <c r="AT171" s="228" t="s">
        <v>207</v>
      </c>
      <c r="AU171" s="228" t="s">
        <v>86</v>
      </c>
      <c r="AY171" s="16" t="s">
        <v>137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84</v>
      </c>
      <c r="BK171" s="229">
        <f>ROUND(I171*H171,2)</f>
        <v>0</v>
      </c>
      <c r="BL171" s="16" t="s">
        <v>144</v>
      </c>
      <c r="BM171" s="228" t="s">
        <v>1323</v>
      </c>
    </row>
    <row r="172" s="14" customFormat="1">
      <c r="A172" s="14"/>
      <c r="B172" s="246"/>
      <c r="C172" s="247"/>
      <c r="D172" s="237" t="s">
        <v>148</v>
      </c>
      <c r="E172" s="248" t="s">
        <v>1</v>
      </c>
      <c r="F172" s="249" t="s">
        <v>206</v>
      </c>
      <c r="G172" s="247"/>
      <c r="H172" s="250">
        <v>8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6" t="s">
        <v>148</v>
      </c>
      <c r="AU172" s="256" t="s">
        <v>86</v>
      </c>
      <c r="AV172" s="14" t="s">
        <v>86</v>
      </c>
      <c r="AW172" s="14" t="s">
        <v>32</v>
      </c>
      <c r="AX172" s="14" t="s">
        <v>84</v>
      </c>
      <c r="AY172" s="256" t="s">
        <v>137</v>
      </c>
    </row>
    <row r="173" s="14" customFormat="1">
      <c r="A173" s="14"/>
      <c r="B173" s="246"/>
      <c r="C173" s="247"/>
      <c r="D173" s="237" t="s">
        <v>148</v>
      </c>
      <c r="E173" s="247"/>
      <c r="F173" s="249" t="s">
        <v>1324</v>
      </c>
      <c r="G173" s="247"/>
      <c r="H173" s="250">
        <v>4.96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148</v>
      </c>
      <c r="AU173" s="256" t="s">
        <v>86</v>
      </c>
      <c r="AV173" s="14" t="s">
        <v>86</v>
      </c>
      <c r="AW173" s="14" t="s">
        <v>4</v>
      </c>
      <c r="AX173" s="14" t="s">
        <v>84</v>
      </c>
      <c r="AY173" s="256" t="s">
        <v>137</v>
      </c>
    </row>
    <row r="174" s="2" customFormat="1" ht="16.5" customHeight="1">
      <c r="A174" s="37"/>
      <c r="B174" s="38"/>
      <c r="C174" s="217" t="s">
        <v>336</v>
      </c>
      <c r="D174" s="217" t="s">
        <v>139</v>
      </c>
      <c r="E174" s="218" t="s">
        <v>1325</v>
      </c>
      <c r="F174" s="219" t="s">
        <v>1326</v>
      </c>
      <c r="G174" s="220" t="s">
        <v>268</v>
      </c>
      <c r="H174" s="221">
        <v>6</v>
      </c>
      <c r="I174" s="222"/>
      <c r="J174" s="223">
        <f>ROUND(I174*H174,2)</f>
        <v>0</v>
      </c>
      <c r="K174" s="219" t="s">
        <v>143</v>
      </c>
      <c r="L174" s="43"/>
      <c r="M174" s="224" t="s">
        <v>1</v>
      </c>
      <c r="N174" s="225" t="s">
        <v>41</v>
      </c>
      <c r="O174" s="90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28" t="s">
        <v>271</v>
      </c>
      <c r="AT174" s="228" t="s">
        <v>139</v>
      </c>
      <c r="AU174" s="228" t="s">
        <v>86</v>
      </c>
      <c r="AY174" s="16" t="s">
        <v>137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6" t="s">
        <v>84</v>
      </c>
      <c r="BK174" s="229">
        <f>ROUND(I174*H174,2)</f>
        <v>0</v>
      </c>
      <c r="BL174" s="16" t="s">
        <v>271</v>
      </c>
      <c r="BM174" s="228" t="s">
        <v>1327</v>
      </c>
    </row>
    <row r="175" s="2" customFormat="1">
      <c r="A175" s="37"/>
      <c r="B175" s="38"/>
      <c r="C175" s="39"/>
      <c r="D175" s="230" t="s">
        <v>146</v>
      </c>
      <c r="E175" s="39"/>
      <c r="F175" s="231" t="s">
        <v>1328</v>
      </c>
      <c r="G175" s="39"/>
      <c r="H175" s="39"/>
      <c r="I175" s="232"/>
      <c r="J175" s="39"/>
      <c r="K175" s="39"/>
      <c r="L175" s="43"/>
      <c r="M175" s="233"/>
      <c r="N175" s="234"/>
      <c r="O175" s="90"/>
      <c r="P175" s="90"/>
      <c r="Q175" s="90"/>
      <c r="R175" s="90"/>
      <c r="S175" s="90"/>
      <c r="T175" s="91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6" t="s">
        <v>146</v>
      </c>
      <c r="AU175" s="16" t="s">
        <v>86</v>
      </c>
    </row>
    <row r="176" s="2" customFormat="1" ht="24.15" customHeight="1">
      <c r="A176" s="37"/>
      <c r="B176" s="38"/>
      <c r="C176" s="257" t="s">
        <v>329</v>
      </c>
      <c r="D176" s="257" t="s">
        <v>207</v>
      </c>
      <c r="E176" s="258" t="s">
        <v>1329</v>
      </c>
      <c r="F176" s="259" t="s">
        <v>1330</v>
      </c>
      <c r="G176" s="260" t="s">
        <v>268</v>
      </c>
      <c r="H176" s="261">
        <v>5</v>
      </c>
      <c r="I176" s="262"/>
      <c r="J176" s="263">
        <f>ROUND(I176*H176,2)</f>
        <v>0</v>
      </c>
      <c r="K176" s="259" t="s">
        <v>143</v>
      </c>
      <c r="L176" s="264"/>
      <c r="M176" s="265" t="s">
        <v>1</v>
      </c>
      <c r="N176" s="266" t="s">
        <v>41</v>
      </c>
      <c r="O176" s="90"/>
      <c r="P176" s="226">
        <f>O176*H176</f>
        <v>0</v>
      </c>
      <c r="Q176" s="226">
        <v>0.00069999999999999999</v>
      </c>
      <c r="R176" s="226">
        <f>Q176*H176</f>
        <v>0.0035000000000000001</v>
      </c>
      <c r="S176" s="226">
        <v>0</v>
      </c>
      <c r="T176" s="227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28" t="s">
        <v>206</v>
      </c>
      <c r="AT176" s="228" t="s">
        <v>207</v>
      </c>
      <c r="AU176" s="228" t="s">
        <v>86</v>
      </c>
      <c r="AY176" s="16" t="s">
        <v>137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6" t="s">
        <v>84</v>
      </c>
      <c r="BK176" s="229">
        <f>ROUND(I176*H176,2)</f>
        <v>0</v>
      </c>
      <c r="BL176" s="16" t="s">
        <v>144</v>
      </c>
      <c r="BM176" s="228" t="s">
        <v>1331</v>
      </c>
    </row>
    <row r="177" s="14" customFormat="1">
      <c r="A177" s="14"/>
      <c r="B177" s="246"/>
      <c r="C177" s="247"/>
      <c r="D177" s="237" t="s">
        <v>148</v>
      </c>
      <c r="E177" s="248" t="s">
        <v>1</v>
      </c>
      <c r="F177" s="249" t="s">
        <v>180</v>
      </c>
      <c r="G177" s="247"/>
      <c r="H177" s="250">
        <v>5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148</v>
      </c>
      <c r="AU177" s="256" t="s">
        <v>86</v>
      </c>
      <c r="AV177" s="14" t="s">
        <v>86</v>
      </c>
      <c r="AW177" s="14" t="s">
        <v>32</v>
      </c>
      <c r="AX177" s="14" t="s">
        <v>84</v>
      </c>
      <c r="AY177" s="256" t="s">
        <v>137</v>
      </c>
    </row>
    <row r="178" s="2" customFormat="1" ht="24.15" customHeight="1">
      <c r="A178" s="37"/>
      <c r="B178" s="38"/>
      <c r="C178" s="257" t="s">
        <v>359</v>
      </c>
      <c r="D178" s="257" t="s">
        <v>207</v>
      </c>
      <c r="E178" s="258" t="s">
        <v>1332</v>
      </c>
      <c r="F178" s="259" t="s">
        <v>1333</v>
      </c>
      <c r="G178" s="260" t="s">
        <v>268</v>
      </c>
      <c r="H178" s="261">
        <v>1</v>
      </c>
      <c r="I178" s="262"/>
      <c r="J178" s="263">
        <f>ROUND(I178*H178,2)</f>
        <v>0</v>
      </c>
      <c r="K178" s="259" t="s">
        <v>143</v>
      </c>
      <c r="L178" s="264"/>
      <c r="M178" s="265" t="s">
        <v>1</v>
      </c>
      <c r="N178" s="266" t="s">
        <v>41</v>
      </c>
      <c r="O178" s="90"/>
      <c r="P178" s="226">
        <f>O178*H178</f>
        <v>0</v>
      </c>
      <c r="Q178" s="226">
        <v>0.00014999999999999999</v>
      </c>
      <c r="R178" s="226">
        <f>Q178*H178</f>
        <v>0.00014999999999999999</v>
      </c>
      <c r="S178" s="226">
        <v>0</v>
      </c>
      <c r="T178" s="227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28" t="s">
        <v>383</v>
      </c>
      <c r="AT178" s="228" t="s">
        <v>207</v>
      </c>
      <c r="AU178" s="228" t="s">
        <v>86</v>
      </c>
      <c r="AY178" s="16" t="s">
        <v>137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6" t="s">
        <v>84</v>
      </c>
      <c r="BK178" s="229">
        <f>ROUND(I178*H178,2)</f>
        <v>0</v>
      </c>
      <c r="BL178" s="16" t="s">
        <v>271</v>
      </c>
      <c r="BM178" s="228" t="s">
        <v>1334</v>
      </c>
    </row>
    <row r="179" s="14" customFormat="1">
      <c r="A179" s="14"/>
      <c r="B179" s="246"/>
      <c r="C179" s="247"/>
      <c r="D179" s="237" t="s">
        <v>148</v>
      </c>
      <c r="E179" s="248" t="s">
        <v>1</v>
      </c>
      <c r="F179" s="249" t="s">
        <v>84</v>
      </c>
      <c r="G179" s="247"/>
      <c r="H179" s="250">
        <v>1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148</v>
      </c>
      <c r="AU179" s="256" t="s">
        <v>86</v>
      </c>
      <c r="AV179" s="14" t="s">
        <v>86</v>
      </c>
      <c r="AW179" s="14" t="s">
        <v>32</v>
      </c>
      <c r="AX179" s="14" t="s">
        <v>84</v>
      </c>
      <c r="AY179" s="256" t="s">
        <v>137</v>
      </c>
    </row>
    <row r="180" s="2" customFormat="1" ht="24.15" customHeight="1">
      <c r="A180" s="37"/>
      <c r="B180" s="38"/>
      <c r="C180" s="217" t="s">
        <v>372</v>
      </c>
      <c r="D180" s="217" t="s">
        <v>139</v>
      </c>
      <c r="E180" s="218" t="s">
        <v>1335</v>
      </c>
      <c r="F180" s="219" t="s">
        <v>1336</v>
      </c>
      <c r="G180" s="220" t="s">
        <v>268</v>
      </c>
      <c r="H180" s="221">
        <v>1</v>
      </c>
      <c r="I180" s="222"/>
      <c r="J180" s="223">
        <f>ROUND(I180*H180,2)</f>
        <v>0</v>
      </c>
      <c r="K180" s="219" t="s">
        <v>143</v>
      </c>
      <c r="L180" s="43"/>
      <c r="M180" s="224" t="s">
        <v>1</v>
      </c>
      <c r="N180" s="225" t="s">
        <v>41</v>
      </c>
      <c r="O180" s="90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8" t="s">
        <v>598</v>
      </c>
      <c r="AT180" s="228" t="s">
        <v>139</v>
      </c>
      <c r="AU180" s="228" t="s">
        <v>86</v>
      </c>
      <c r="AY180" s="16" t="s">
        <v>137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6" t="s">
        <v>84</v>
      </c>
      <c r="BK180" s="229">
        <f>ROUND(I180*H180,2)</f>
        <v>0</v>
      </c>
      <c r="BL180" s="16" t="s">
        <v>598</v>
      </c>
      <c r="BM180" s="228" t="s">
        <v>1337</v>
      </c>
    </row>
    <row r="181" s="2" customFormat="1">
      <c r="A181" s="37"/>
      <c r="B181" s="38"/>
      <c r="C181" s="39"/>
      <c r="D181" s="230" t="s">
        <v>146</v>
      </c>
      <c r="E181" s="39"/>
      <c r="F181" s="231" t="s">
        <v>1338</v>
      </c>
      <c r="G181" s="39"/>
      <c r="H181" s="39"/>
      <c r="I181" s="232"/>
      <c r="J181" s="39"/>
      <c r="K181" s="39"/>
      <c r="L181" s="43"/>
      <c r="M181" s="233"/>
      <c r="N181" s="234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146</v>
      </c>
      <c r="AU181" s="16" t="s">
        <v>86</v>
      </c>
    </row>
    <row r="182" s="2" customFormat="1" ht="55.5" customHeight="1">
      <c r="A182" s="37"/>
      <c r="B182" s="38"/>
      <c r="C182" s="257" t="s">
        <v>366</v>
      </c>
      <c r="D182" s="257" t="s">
        <v>207</v>
      </c>
      <c r="E182" s="258" t="s">
        <v>1339</v>
      </c>
      <c r="F182" s="259" t="s">
        <v>1340</v>
      </c>
      <c r="G182" s="260" t="s">
        <v>1022</v>
      </c>
      <c r="H182" s="261">
        <v>1</v>
      </c>
      <c r="I182" s="262"/>
      <c r="J182" s="263">
        <f>ROUND(I182*H182,2)</f>
        <v>0</v>
      </c>
      <c r="K182" s="259" t="s">
        <v>1</v>
      </c>
      <c r="L182" s="264"/>
      <c r="M182" s="265" t="s">
        <v>1</v>
      </c>
      <c r="N182" s="266" t="s">
        <v>41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383</v>
      </c>
      <c r="AT182" s="228" t="s">
        <v>207</v>
      </c>
      <c r="AU182" s="228" t="s">
        <v>86</v>
      </c>
      <c r="AY182" s="16" t="s">
        <v>137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84</v>
      </c>
      <c r="BK182" s="229">
        <f>ROUND(I182*H182,2)</f>
        <v>0</v>
      </c>
      <c r="BL182" s="16" t="s">
        <v>271</v>
      </c>
      <c r="BM182" s="228" t="s">
        <v>1341</v>
      </c>
    </row>
    <row r="183" s="14" customFormat="1">
      <c r="A183" s="14"/>
      <c r="B183" s="246"/>
      <c r="C183" s="247"/>
      <c r="D183" s="237" t="s">
        <v>148</v>
      </c>
      <c r="E183" s="248" t="s">
        <v>1</v>
      </c>
      <c r="F183" s="249" t="s">
        <v>84</v>
      </c>
      <c r="G183" s="247"/>
      <c r="H183" s="250">
        <v>1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148</v>
      </c>
      <c r="AU183" s="256" t="s">
        <v>86</v>
      </c>
      <c r="AV183" s="14" t="s">
        <v>86</v>
      </c>
      <c r="AW183" s="14" t="s">
        <v>32</v>
      </c>
      <c r="AX183" s="14" t="s">
        <v>84</v>
      </c>
      <c r="AY183" s="256" t="s">
        <v>137</v>
      </c>
    </row>
    <row r="184" s="2" customFormat="1" ht="33" customHeight="1">
      <c r="A184" s="37"/>
      <c r="B184" s="38"/>
      <c r="C184" s="217" t="s">
        <v>378</v>
      </c>
      <c r="D184" s="217" t="s">
        <v>139</v>
      </c>
      <c r="E184" s="218" t="s">
        <v>1342</v>
      </c>
      <c r="F184" s="219" t="s">
        <v>1343</v>
      </c>
      <c r="G184" s="220" t="s">
        <v>268</v>
      </c>
      <c r="H184" s="221">
        <v>2</v>
      </c>
      <c r="I184" s="222"/>
      <c r="J184" s="223">
        <f>ROUND(I184*H184,2)</f>
        <v>0</v>
      </c>
      <c r="K184" s="219" t="s">
        <v>143</v>
      </c>
      <c r="L184" s="43"/>
      <c r="M184" s="224" t="s">
        <v>1</v>
      </c>
      <c r="N184" s="225" t="s">
        <v>41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271</v>
      </c>
      <c r="AT184" s="228" t="s">
        <v>139</v>
      </c>
      <c r="AU184" s="228" t="s">
        <v>86</v>
      </c>
      <c r="AY184" s="16" t="s">
        <v>137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84</v>
      </c>
      <c r="BK184" s="229">
        <f>ROUND(I184*H184,2)</f>
        <v>0</v>
      </c>
      <c r="BL184" s="16" t="s">
        <v>271</v>
      </c>
      <c r="BM184" s="228" t="s">
        <v>1344</v>
      </c>
    </row>
    <row r="185" s="2" customFormat="1">
      <c r="A185" s="37"/>
      <c r="B185" s="38"/>
      <c r="C185" s="39"/>
      <c r="D185" s="230" t="s">
        <v>146</v>
      </c>
      <c r="E185" s="39"/>
      <c r="F185" s="231" t="s">
        <v>1345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146</v>
      </c>
      <c r="AU185" s="16" t="s">
        <v>86</v>
      </c>
    </row>
    <row r="186" s="2" customFormat="1" ht="24.15" customHeight="1">
      <c r="A186" s="37"/>
      <c r="B186" s="38"/>
      <c r="C186" s="257" t="s">
        <v>383</v>
      </c>
      <c r="D186" s="257" t="s">
        <v>207</v>
      </c>
      <c r="E186" s="258" t="s">
        <v>1346</v>
      </c>
      <c r="F186" s="259" t="s">
        <v>1347</v>
      </c>
      <c r="G186" s="260" t="s">
        <v>268</v>
      </c>
      <c r="H186" s="261">
        <v>2</v>
      </c>
      <c r="I186" s="262"/>
      <c r="J186" s="263">
        <f>ROUND(I186*H186,2)</f>
        <v>0</v>
      </c>
      <c r="K186" s="259" t="s">
        <v>1</v>
      </c>
      <c r="L186" s="264"/>
      <c r="M186" s="265" t="s">
        <v>1</v>
      </c>
      <c r="N186" s="266" t="s">
        <v>41</v>
      </c>
      <c r="O186" s="90"/>
      <c r="P186" s="226">
        <f>O186*H186</f>
        <v>0</v>
      </c>
      <c r="Q186" s="226">
        <v>0.00034000000000000002</v>
      </c>
      <c r="R186" s="226">
        <f>Q186*H186</f>
        <v>0.00068000000000000005</v>
      </c>
      <c r="S186" s="226">
        <v>0</v>
      </c>
      <c r="T186" s="227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28" t="s">
        <v>383</v>
      </c>
      <c r="AT186" s="228" t="s">
        <v>207</v>
      </c>
      <c r="AU186" s="228" t="s">
        <v>86</v>
      </c>
      <c r="AY186" s="16" t="s">
        <v>137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6" t="s">
        <v>84</v>
      </c>
      <c r="BK186" s="229">
        <f>ROUND(I186*H186,2)</f>
        <v>0</v>
      </c>
      <c r="BL186" s="16" t="s">
        <v>271</v>
      </c>
      <c r="BM186" s="228" t="s">
        <v>1348</v>
      </c>
    </row>
    <row r="187" s="14" customFormat="1">
      <c r="A187" s="14"/>
      <c r="B187" s="246"/>
      <c r="C187" s="247"/>
      <c r="D187" s="237" t="s">
        <v>148</v>
      </c>
      <c r="E187" s="248" t="s">
        <v>1</v>
      </c>
      <c r="F187" s="249" t="s">
        <v>86</v>
      </c>
      <c r="G187" s="247"/>
      <c r="H187" s="250">
        <v>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148</v>
      </c>
      <c r="AU187" s="256" t="s">
        <v>86</v>
      </c>
      <c r="AV187" s="14" t="s">
        <v>86</v>
      </c>
      <c r="AW187" s="14" t="s">
        <v>32</v>
      </c>
      <c r="AX187" s="14" t="s">
        <v>84</v>
      </c>
      <c r="AY187" s="256" t="s">
        <v>137</v>
      </c>
    </row>
    <row r="188" s="2" customFormat="1" ht="16.5" customHeight="1">
      <c r="A188" s="37"/>
      <c r="B188" s="38"/>
      <c r="C188" s="217" t="s">
        <v>390</v>
      </c>
      <c r="D188" s="217" t="s">
        <v>139</v>
      </c>
      <c r="E188" s="218" t="s">
        <v>1139</v>
      </c>
      <c r="F188" s="219" t="s">
        <v>1140</v>
      </c>
      <c r="G188" s="220" t="s">
        <v>1141</v>
      </c>
      <c r="H188" s="221">
        <v>2</v>
      </c>
      <c r="I188" s="222"/>
      <c r="J188" s="223">
        <f>ROUND(I188*H188,2)</f>
        <v>0</v>
      </c>
      <c r="K188" s="219" t="s">
        <v>1</v>
      </c>
      <c r="L188" s="43"/>
      <c r="M188" s="224" t="s">
        <v>1</v>
      </c>
      <c r="N188" s="225" t="s">
        <v>41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1123</v>
      </c>
      <c r="AT188" s="228" t="s">
        <v>139</v>
      </c>
      <c r="AU188" s="228" t="s">
        <v>86</v>
      </c>
      <c r="AY188" s="16" t="s">
        <v>137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84</v>
      </c>
      <c r="BK188" s="229">
        <f>ROUND(I188*H188,2)</f>
        <v>0</v>
      </c>
      <c r="BL188" s="16" t="s">
        <v>1123</v>
      </c>
      <c r="BM188" s="228" t="s">
        <v>1349</v>
      </c>
    </row>
    <row r="189" s="2" customFormat="1" ht="16.5" customHeight="1">
      <c r="A189" s="37"/>
      <c r="B189" s="38"/>
      <c r="C189" s="217" t="s">
        <v>396</v>
      </c>
      <c r="D189" s="217" t="s">
        <v>139</v>
      </c>
      <c r="E189" s="218" t="s">
        <v>1146</v>
      </c>
      <c r="F189" s="219" t="s">
        <v>1147</v>
      </c>
      <c r="G189" s="220" t="s">
        <v>1141</v>
      </c>
      <c r="H189" s="221">
        <v>1</v>
      </c>
      <c r="I189" s="222"/>
      <c r="J189" s="223">
        <f>ROUND(I189*H189,2)</f>
        <v>0</v>
      </c>
      <c r="K189" s="219" t="s">
        <v>1</v>
      </c>
      <c r="L189" s="43"/>
      <c r="M189" s="224" t="s">
        <v>1</v>
      </c>
      <c r="N189" s="225" t="s">
        <v>41</v>
      </c>
      <c r="O189" s="90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8" t="s">
        <v>1123</v>
      </c>
      <c r="AT189" s="228" t="s">
        <v>139</v>
      </c>
      <c r="AU189" s="228" t="s">
        <v>86</v>
      </c>
      <c r="AY189" s="16" t="s">
        <v>137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6" t="s">
        <v>84</v>
      </c>
      <c r="BK189" s="229">
        <f>ROUND(I189*H189,2)</f>
        <v>0</v>
      </c>
      <c r="BL189" s="16" t="s">
        <v>1123</v>
      </c>
      <c r="BM189" s="228" t="s">
        <v>1350</v>
      </c>
    </row>
    <row r="190" s="2" customFormat="1" ht="16.5" customHeight="1">
      <c r="A190" s="37"/>
      <c r="B190" s="38"/>
      <c r="C190" s="217" t="s">
        <v>401</v>
      </c>
      <c r="D190" s="217" t="s">
        <v>139</v>
      </c>
      <c r="E190" s="218" t="s">
        <v>1149</v>
      </c>
      <c r="F190" s="219" t="s">
        <v>1150</v>
      </c>
      <c r="G190" s="220" t="s">
        <v>1141</v>
      </c>
      <c r="H190" s="221">
        <v>1</v>
      </c>
      <c r="I190" s="222"/>
      <c r="J190" s="223">
        <f>ROUND(I190*H190,2)</f>
        <v>0</v>
      </c>
      <c r="K190" s="219" t="s">
        <v>1</v>
      </c>
      <c r="L190" s="43"/>
      <c r="M190" s="224" t="s">
        <v>1</v>
      </c>
      <c r="N190" s="225" t="s">
        <v>41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1123</v>
      </c>
      <c r="AT190" s="228" t="s">
        <v>139</v>
      </c>
      <c r="AU190" s="228" t="s">
        <v>86</v>
      </c>
      <c r="AY190" s="16" t="s">
        <v>137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84</v>
      </c>
      <c r="BK190" s="229">
        <f>ROUND(I190*H190,2)</f>
        <v>0</v>
      </c>
      <c r="BL190" s="16" t="s">
        <v>1123</v>
      </c>
      <c r="BM190" s="228" t="s">
        <v>1351</v>
      </c>
    </row>
    <row r="191" s="14" customFormat="1">
      <c r="A191" s="14"/>
      <c r="B191" s="246"/>
      <c r="C191" s="247"/>
      <c r="D191" s="237" t="s">
        <v>148</v>
      </c>
      <c r="E191" s="248" t="s">
        <v>1</v>
      </c>
      <c r="F191" s="249" t="s">
        <v>84</v>
      </c>
      <c r="G191" s="247"/>
      <c r="H191" s="250">
        <v>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148</v>
      </c>
      <c r="AU191" s="256" t="s">
        <v>86</v>
      </c>
      <c r="AV191" s="14" t="s">
        <v>86</v>
      </c>
      <c r="AW191" s="14" t="s">
        <v>32</v>
      </c>
      <c r="AX191" s="14" t="s">
        <v>84</v>
      </c>
      <c r="AY191" s="256" t="s">
        <v>137</v>
      </c>
    </row>
    <row r="192" s="2" customFormat="1" ht="24.15" customHeight="1">
      <c r="A192" s="37"/>
      <c r="B192" s="38"/>
      <c r="C192" s="217" t="s">
        <v>531</v>
      </c>
      <c r="D192" s="217" t="s">
        <v>139</v>
      </c>
      <c r="E192" s="218" t="s">
        <v>1152</v>
      </c>
      <c r="F192" s="219" t="s">
        <v>1153</v>
      </c>
      <c r="G192" s="220" t="s">
        <v>268</v>
      </c>
      <c r="H192" s="221">
        <v>1</v>
      </c>
      <c r="I192" s="222"/>
      <c r="J192" s="223">
        <f>ROUND(I192*H192,2)</f>
        <v>0</v>
      </c>
      <c r="K192" s="219" t="s">
        <v>143</v>
      </c>
      <c r="L192" s="43"/>
      <c r="M192" s="224" t="s">
        <v>1</v>
      </c>
      <c r="N192" s="225" t="s">
        <v>41</v>
      </c>
      <c r="O192" s="90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28" t="s">
        <v>271</v>
      </c>
      <c r="AT192" s="228" t="s">
        <v>139</v>
      </c>
      <c r="AU192" s="228" t="s">
        <v>86</v>
      </c>
      <c r="AY192" s="16" t="s">
        <v>137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6" t="s">
        <v>84</v>
      </c>
      <c r="BK192" s="229">
        <f>ROUND(I192*H192,2)</f>
        <v>0</v>
      </c>
      <c r="BL192" s="16" t="s">
        <v>271</v>
      </c>
      <c r="BM192" s="228" t="s">
        <v>1352</v>
      </c>
    </row>
    <row r="193" s="2" customFormat="1">
      <c r="A193" s="37"/>
      <c r="B193" s="38"/>
      <c r="C193" s="39"/>
      <c r="D193" s="230" t="s">
        <v>146</v>
      </c>
      <c r="E193" s="39"/>
      <c r="F193" s="231" t="s">
        <v>1155</v>
      </c>
      <c r="G193" s="39"/>
      <c r="H193" s="39"/>
      <c r="I193" s="232"/>
      <c r="J193" s="39"/>
      <c r="K193" s="39"/>
      <c r="L193" s="43"/>
      <c r="M193" s="233"/>
      <c r="N193" s="234"/>
      <c r="O193" s="90"/>
      <c r="P193" s="90"/>
      <c r="Q193" s="90"/>
      <c r="R193" s="90"/>
      <c r="S193" s="90"/>
      <c r="T193" s="91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T193" s="16" t="s">
        <v>146</v>
      </c>
      <c r="AU193" s="16" t="s">
        <v>86</v>
      </c>
    </row>
    <row r="194" s="12" customFormat="1" ht="22.8" customHeight="1">
      <c r="A194" s="12"/>
      <c r="B194" s="201"/>
      <c r="C194" s="202"/>
      <c r="D194" s="203" t="s">
        <v>75</v>
      </c>
      <c r="E194" s="215" t="s">
        <v>1156</v>
      </c>
      <c r="F194" s="215" t="s">
        <v>138</v>
      </c>
      <c r="G194" s="202"/>
      <c r="H194" s="202"/>
      <c r="I194" s="205"/>
      <c r="J194" s="216">
        <f>BK194</f>
        <v>0</v>
      </c>
      <c r="K194" s="202"/>
      <c r="L194" s="207"/>
      <c r="M194" s="208"/>
      <c r="N194" s="209"/>
      <c r="O194" s="209"/>
      <c r="P194" s="210">
        <f>SUM(P195:P245)</f>
        <v>0</v>
      </c>
      <c r="Q194" s="209"/>
      <c r="R194" s="210">
        <f>SUM(R195:R245)</f>
        <v>0.12754500000000002</v>
      </c>
      <c r="S194" s="209"/>
      <c r="T194" s="211">
        <f>SUM(T195:T245)</f>
        <v>0.4425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2" t="s">
        <v>161</v>
      </c>
      <c r="AT194" s="213" t="s">
        <v>75</v>
      </c>
      <c r="AU194" s="213" t="s">
        <v>84</v>
      </c>
      <c r="AY194" s="212" t="s">
        <v>137</v>
      </c>
      <c r="BK194" s="214">
        <f>SUM(BK195:BK245)</f>
        <v>0</v>
      </c>
    </row>
    <row r="195" s="2" customFormat="1" ht="21.75" customHeight="1">
      <c r="A195" s="37"/>
      <c r="B195" s="38"/>
      <c r="C195" s="217" t="s">
        <v>412</v>
      </c>
      <c r="D195" s="217" t="s">
        <v>139</v>
      </c>
      <c r="E195" s="218" t="s">
        <v>1157</v>
      </c>
      <c r="F195" s="219" t="s">
        <v>1158</v>
      </c>
      <c r="G195" s="220" t="s">
        <v>1159</v>
      </c>
      <c r="H195" s="221">
        <v>0.10000000000000001</v>
      </c>
      <c r="I195" s="222"/>
      <c r="J195" s="223">
        <f>ROUND(I195*H195,2)</f>
        <v>0</v>
      </c>
      <c r="K195" s="219" t="s">
        <v>143</v>
      </c>
      <c r="L195" s="43"/>
      <c r="M195" s="224" t="s">
        <v>1</v>
      </c>
      <c r="N195" s="225" t="s">
        <v>41</v>
      </c>
      <c r="O195" s="90"/>
      <c r="P195" s="226">
        <f>O195*H195</f>
        <v>0</v>
      </c>
      <c r="Q195" s="226">
        <v>0.0099000000000000008</v>
      </c>
      <c r="R195" s="226">
        <f>Q195*H195</f>
        <v>0.00099000000000000021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598</v>
      </c>
      <c r="AT195" s="228" t="s">
        <v>139</v>
      </c>
      <c r="AU195" s="228" t="s">
        <v>86</v>
      </c>
      <c r="AY195" s="16" t="s">
        <v>137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84</v>
      </c>
      <c r="BK195" s="229">
        <f>ROUND(I195*H195,2)</f>
        <v>0</v>
      </c>
      <c r="BL195" s="16" t="s">
        <v>598</v>
      </c>
      <c r="BM195" s="228" t="s">
        <v>1353</v>
      </c>
    </row>
    <row r="196" s="2" customFormat="1">
      <c r="A196" s="37"/>
      <c r="B196" s="38"/>
      <c r="C196" s="39"/>
      <c r="D196" s="230" t="s">
        <v>146</v>
      </c>
      <c r="E196" s="39"/>
      <c r="F196" s="231" t="s">
        <v>1161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146</v>
      </c>
      <c r="AU196" s="16" t="s">
        <v>86</v>
      </c>
    </row>
    <row r="197" s="14" customFormat="1">
      <c r="A197" s="14"/>
      <c r="B197" s="246"/>
      <c r="C197" s="247"/>
      <c r="D197" s="237" t="s">
        <v>148</v>
      </c>
      <c r="E197" s="248" t="s">
        <v>1</v>
      </c>
      <c r="F197" s="249" t="s">
        <v>1354</v>
      </c>
      <c r="G197" s="247"/>
      <c r="H197" s="250">
        <v>0.10000000000000001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148</v>
      </c>
      <c r="AU197" s="256" t="s">
        <v>86</v>
      </c>
      <c r="AV197" s="14" t="s">
        <v>86</v>
      </c>
      <c r="AW197" s="14" t="s">
        <v>32</v>
      </c>
      <c r="AX197" s="14" t="s">
        <v>84</v>
      </c>
      <c r="AY197" s="256" t="s">
        <v>137</v>
      </c>
    </row>
    <row r="198" s="2" customFormat="1" ht="24.15" customHeight="1">
      <c r="A198" s="37"/>
      <c r="B198" s="38"/>
      <c r="C198" s="217" t="s">
        <v>419</v>
      </c>
      <c r="D198" s="217" t="s">
        <v>139</v>
      </c>
      <c r="E198" s="218" t="s">
        <v>1172</v>
      </c>
      <c r="F198" s="219" t="s">
        <v>1173</v>
      </c>
      <c r="G198" s="220" t="s">
        <v>142</v>
      </c>
      <c r="H198" s="221">
        <v>1.5</v>
      </c>
      <c r="I198" s="222"/>
      <c r="J198" s="223">
        <f>ROUND(I198*H198,2)</f>
        <v>0</v>
      </c>
      <c r="K198" s="219" t="s">
        <v>143</v>
      </c>
      <c r="L198" s="43"/>
      <c r="M198" s="224" t="s">
        <v>1</v>
      </c>
      <c r="N198" s="225" t="s">
        <v>41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0.29499999999999998</v>
      </c>
      <c r="T198" s="227">
        <f>S198*H198</f>
        <v>0.4425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598</v>
      </c>
      <c r="AT198" s="228" t="s">
        <v>139</v>
      </c>
      <c r="AU198" s="228" t="s">
        <v>86</v>
      </c>
      <c r="AY198" s="16" t="s">
        <v>137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84</v>
      </c>
      <c r="BK198" s="229">
        <f>ROUND(I198*H198,2)</f>
        <v>0</v>
      </c>
      <c r="BL198" s="16" t="s">
        <v>598</v>
      </c>
      <c r="BM198" s="228" t="s">
        <v>1355</v>
      </c>
    </row>
    <row r="199" s="2" customFormat="1">
      <c r="A199" s="37"/>
      <c r="B199" s="38"/>
      <c r="C199" s="39"/>
      <c r="D199" s="230" t="s">
        <v>146</v>
      </c>
      <c r="E199" s="39"/>
      <c r="F199" s="231" t="s">
        <v>1175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146</v>
      </c>
      <c r="AU199" s="16" t="s">
        <v>86</v>
      </c>
    </row>
    <row r="200" s="14" customFormat="1">
      <c r="A200" s="14"/>
      <c r="B200" s="246"/>
      <c r="C200" s="247"/>
      <c r="D200" s="237" t="s">
        <v>148</v>
      </c>
      <c r="E200" s="248" t="s">
        <v>1</v>
      </c>
      <c r="F200" s="249" t="s">
        <v>1356</v>
      </c>
      <c r="G200" s="247"/>
      <c r="H200" s="250">
        <v>1.5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148</v>
      </c>
      <c r="AU200" s="256" t="s">
        <v>86</v>
      </c>
      <c r="AV200" s="14" t="s">
        <v>86</v>
      </c>
      <c r="AW200" s="14" t="s">
        <v>32</v>
      </c>
      <c r="AX200" s="14" t="s">
        <v>84</v>
      </c>
      <c r="AY200" s="256" t="s">
        <v>137</v>
      </c>
    </row>
    <row r="201" s="2" customFormat="1" ht="24.15" customHeight="1">
      <c r="A201" s="37"/>
      <c r="B201" s="38"/>
      <c r="C201" s="217" t="s">
        <v>425</v>
      </c>
      <c r="D201" s="217" t="s">
        <v>139</v>
      </c>
      <c r="E201" s="218" t="s">
        <v>1357</v>
      </c>
      <c r="F201" s="219" t="s">
        <v>1358</v>
      </c>
      <c r="G201" s="220" t="s">
        <v>154</v>
      </c>
      <c r="H201" s="221">
        <v>0.25</v>
      </c>
      <c r="I201" s="222"/>
      <c r="J201" s="223">
        <f>ROUND(I201*H201,2)</f>
        <v>0</v>
      </c>
      <c r="K201" s="219" t="s">
        <v>143</v>
      </c>
      <c r="L201" s="43"/>
      <c r="M201" s="224" t="s">
        <v>1</v>
      </c>
      <c r="N201" s="225" t="s">
        <v>41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598</v>
      </c>
      <c r="AT201" s="228" t="s">
        <v>139</v>
      </c>
      <c r="AU201" s="228" t="s">
        <v>86</v>
      </c>
      <c r="AY201" s="16" t="s">
        <v>137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84</v>
      </c>
      <c r="BK201" s="229">
        <f>ROUND(I201*H201,2)</f>
        <v>0</v>
      </c>
      <c r="BL201" s="16" t="s">
        <v>598</v>
      </c>
      <c r="BM201" s="228" t="s">
        <v>1359</v>
      </c>
    </row>
    <row r="202" s="2" customFormat="1">
      <c r="A202" s="37"/>
      <c r="B202" s="38"/>
      <c r="C202" s="39"/>
      <c r="D202" s="230" t="s">
        <v>146</v>
      </c>
      <c r="E202" s="39"/>
      <c r="F202" s="231" t="s">
        <v>1360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146</v>
      </c>
      <c r="AU202" s="16" t="s">
        <v>86</v>
      </c>
    </row>
    <row r="203" s="14" customFormat="1">
      <c r="A203" s="14"/>
      <c r="B203" s="246"/>
      <c r="C203" s="247"/>
      <c r="D203" s="237" t="s">
        <v>148</v>
      </c>
      <c r="E203" s="248" t="s">
        <v>1</v>
      </c>
      <c r="F203" s="249" t="s">
        <v>1361</v>
      </c>
      <c r="G203" s="247"/>
      <c r="H203" s="250">
        <v>0.25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148</v>
      </c>
      <c r="AU203" s="256" t="s">
        <v>86</v>
      </c>
      <c r="AV203" s="14" t="s">
        <v>86</v>
      </c>
      <c r="AW203" s="14" t="s">
        <v>32</v>
      </c>
      <c r="AX203" s="14" t="s">
        <v>84</v>
      </c>
      <c r="AY203" s="256" t="s">
        <v>137</v>
      </c>
    </row>
    <row r="204" s="2" customFormat="1" ht="24.15" customHeight="1">
      <c r="A204" s="37"/>
      <c r="B204" s="38"/>
      <c r="C204" s="217" t="s">
        <v>431</v>
      </c>
      <c r="D204" s="217" t="s">
        <v>139</v>
      </c>
      <c r="E204" s="218" t="s">
        <v>1362</v>
      </c>
      <c r="F204" s="219" t="s">
        <v>1363</v>
      </c>
      <c r="G204" s="220" t="s">
        <v>154</v>
      </c>
      <c r="H204" s="221">
        <v>0.25</v>
      </c>
      <c r="I204" s="222"/>
      <c r="J204" s="223">
        <f>ROUND(I204*H204,2)</f>
        <v>0</v>
      </c>
      <c r="K204" s="219" t="s">
        <v>143</v>
      </c>
      <c r="L204" s="43"/>
      <c r="M204" s="224" t="s">
        <v>1</v>
      </c>
      <c r="N204" s="225" t="s">
        <v>41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598</v>
      </c>
      <c r="AT204" s="228" t="s">
        <v>139</v>
      </c>
      <c r="AU204" s="228" t="s">
        <v>86</v>
      </c>
      <c r="AY204" s="16" t="s">
        <v>137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84</v>
      </c>
      <c r="BK204" s="229">
        <f>ROUND(I204*H204,2)</f>
        <v>0</v>
      </c>
      <c r="BL204" s="16" t="s">
        <v>598</v>
      </c>
      <c r="BM204" s="228" t="s">
        <v>1364</v>
      </c>
    </row>
    <row r="205" s="2" customFormat="1">
      <c r="A205" s="37"/>
      <c r="B205" s="38"/>
      <c r="C205" s="39"/>
      <c r="D205" s="230" t="s">
        <v>146</v>
      </c>
      <c r="E205" s="39"/>
      <c r="F205" s="231" t="s">
        <v>1365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146</v>
      </c>
      <c r="AU205" s="16" t="s">
        <v>86</v>
      </c>
    </row>
    <row r="206" s="14" customFormat="1">
      <c r="A206" s="14"/>
      <c r="B206" s="246"/>
      <c r="C206" s="247"/>
      <c r="D206" s="237" t="s">
        <v>148</v>
      </c>
      <c r="E206" s="248" t="s">
        <v>1</v>
      </c>
      <c r="F206" s="249" t="s">
        <v>1361</v>
      </c>
      <c r="G206" s="247"/>
      <c r="H206" s="250">
        <v>0.25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148</v>
      </c>
      <c r="AU206" s="256" t="s">
        <v>86</v>
      </c>
      <c r="AV206" s="14" t="s">
        <v>86</v>
      </c>
      <c r="AW206" s="14" t="s">
        <v>32</v>
      </c>
      <c r="AX206" s="14" t="s">
        <v>84</v>
      </c>
      <c r="AY206" s="256" t="s">
        <v>137</v>
      </c>
    </row>
    <row r="207" s="2" customFormat="1" ht="24.15" customHeight="1">
      <c r="A207" s="37"/>
      <c r="B207" s="38"/>
      <c r="C207" s="217" t="s">
        <v>440</v>
      </c>
      <c r="D207" s="217" t="s">
        <v>139</v>
      </c>
      <c r="E207" s="218" t="s">
        <v>1177</v>
      </c>
      <c r="F207" s="219" t="s">
        <v>1178</v>
      </c>
      <c r="G207" s="220" t="s">
        <v>280</v>
      </c>
      <c r="H207" s="221">
        <v>22</v>
      </c>
      <c r="I207" s="222"/>
      <c r="J207" s="223">
        <f>ROUND(I207*H207,2)</f>
        <v>0</v>
      </c>
      <c r="K207" s="219" t="s">
        <v>143</v>
      </c>
      <c r="L207" s="43"/>
      <c r="M207" s="224" t="s">
        <v>1</v>
      </c>
      <c r="N207" s="225" t="s">
        <v>41</v>
      </c>
      <c r="O207" s="90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598</v>
      </c>
      <c r="AT207" s="228" t="s">
        <v>139</v>
      </c>
      <c r="AU207" s="228" t="s">
        <v>86</v>
      </c>
      <c r="AY207" s="16" t="s">
        <v>137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84</v>
      </c>
      <c r="BK207" s="229">
        <f>ROUND(I207*H207,2)</f>
        <v>0</v>
      </c>
      <c r="BL207" s="16" t="s">
        <v>598</v>
      </c>
      <c r="BM207" s="228" t="s">
        <v>1366</v>
      </c>
    </row>
    <row r="208" s="2" customFormat="1">
      <c r="A208" s="37"/>
      <c r="B208" s="38"/>
      <c r="C208" s="39"/>
      <c r="D208" s="230" t="s">
        <v>146</v>
      </c>
      <c r="E208" s="39"/>
      <c r="F208" s="231" t="s">
        <v>1180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146</v>
      </c>
      <c r="AU208" s="16" t="s">
        <v>86</v>
      </c>
    </row>
    <row r="209" s="14" customFormat="1">
      <c r="A209" s="14"/>
      <c r="B209" s="246"/>
      <c r="C209" s="247"/>
      <c r="D209" s="237" t="s">
        <v>148</v>
      </c>
      <c r="E209" s="248" t="s">
        <v>1</v>
      </c>
      <c r="F209" s="249" t="s">
        <v>310</v>
      </c>
      <c r="G209" s="247"/>
      <c r="H209" s="250">
        <v>22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148</v>
      </c>
      <c r="AU209" s="256" t="s">
        <v>86</v>
      </c>
      <c r="AV209" s="14" t="s">
        <v>86</v>
      </c>
      <c r="AW209" s="14" t="s">
        <v>32</v>
      </c>
      <c r="AX209" s="14" t="s">
        <v>84</v>
      </c>
      <c r="AY209" s="256" t="s">
        <v>137</v>
      </c>
    </row>
    <row r="210" s="2" customFormat="1" ht="24.15" customHeight="1">
      <c r="A210" s="37"/>
      <c r="B210" s="38"/>
      <c r="C210" s="217" t="s">
        <v>448</v>
      </c>
      <c r="D210" s="217" t="s">
        <v>139</v>
      </c>
      <c r="E210" s="218" t="s">
        <v>1181</v>
      </c>
      <c r="F210" s="219" t="s">
        <v>1182</v>
      </c>
      <c r="G210" s="220" t="s">
        <v>280</v>
      </c>
      <c r="H210" s="221">
        <v>12</v>
      </c>
      <c r="I210" s="222"/>
      <c r="J210" s="223">
        <f>ROUND(I210*H210,2)</f>
        <v>0</v>
      </c>
      <c r="K210" s="219" t="s">
        <v>143</v>
      </c>
      <c r="L210" s="43"/>
      <c r="M210" s="224" t="s">
        <v>1</v>
      </c>
      <c r="N210" s="225" t="s">
        <v>41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598</v>
      </c>
      <c r="AT210" s="228" t="s">
        <v>139</v>
      </c>
      <c r="AU210" s="228" t="s">
        <v>86</v>
      </c>
      <c r="AY210" s="16" t="s">
        <v>137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84</v>
      </c>
      <c r="BK210" s="229">
        <f>ROUND(I210*H210,2)</f>
        <v>0</v>
      </c>
      <c r="BL210" s="16" t="s">
        <v>598</v>
      </c>
      <c r="BM210" s="228" t="s">
        <v>1367</v>
      </c>
    </row>
    <row r="211" s="2" customFormat="1">
      <c r="A211" s="37"/>
      <c r="B211" s="38"/>
      <c r="C211" s="39"/>
      <c r="D211" s="230" t="s">
        <v>146</v>
      </c>
      <c r="E211" s="39"/>
      <c r="F211" s="231" t="s">
        <v>1184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146</v>
      </c>
      <c r="AU211" s="16" t="s">
        <v>86</v>
      </c>
    </row>
    <row r="212" s="14" customFormat="1">
      <c r="A212" s="14"/>
      <c r="B212" s="246"/>
      <c r="C212" s="247"/>
      <c r="D212" s="237" t="s">
        <v>148</v>
      </c>
      <c r="E212" s="248" t="s">
        <v>1</v>
      </c>
      <c r="F212" s="249" t="s">
        <v>243</v>
      </c>
      <c r="G212" s="247"/>
      <c r="H212" s="250">
        <v>12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148</v>
      </c>
      <c r="AU212" s="256" t="s">
        <v>86</v>
      </c>
      <c r="AV212" s="14" t="s">
        <v>86</v>
      </c>
      <c r="AW212" s="14" t="s">
        <v>32</v>
      </c>
      <c r="AX212" s="14" t="s">
        <v>84</v>
      </c>
      <c r="AY212" s="256" t="s">
        <v>137</v>
      </c>
    </row>
    <row r="213" s="2" customFormat="1" ht="24.15" customHeight="1">
      <c r="A213" s="37"/>
      <c r="B213" s="38"/>
      <c r="C213" s="217" t="s">
        <v>454</v>
      </c>
      <c r="D213" s="217" t="s">
        <v>139</v>
      </c>
      <c r="E213" s="218" t="s">
        <v>1189</v>
      </c>
      <c r="F213" s="219" t="s">
        <v>1190</v>
      </c>
      <c r="G213" s="220" t="s">
        <v>280</v>
      </c>
      <c r="H213" s="221">
        <v>22</v>
      </c>
      <c r="I213" s="222"/>
      <c r="J213" s="223">
        <f>ROUND(I213*H213,2)</f>
        <v>0</v>
      </c>
      <c r="K213" s="219" t="s">
        <v>143</v>
      </c>
      <c r="L213" s="43"/>
      <c r="M213" s="224" t="s">
        <v>1</v>
      </c>
      <c r="N213" s="225" t="s">
        <v>41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598</v>
      </c>
      <c r="AT213" s="228" t="s">
        <v>139</v>
      </c>
      <c r="AU213" s="228" t="s">
        <v>86</v>
      </c>
      <c r="AY213" s="16" t="s">
        <v>137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84</v>
      </c>
      <c r="BK213" s="229">
        <f>ROUND(I213*H213,2)</f>
        <v>0</v>
      </c>
      <c r="BL213" s="16" t="s">
        <v>598</v>
      </c>
      <c r="BM213" s="228" t="s">
        <v>1368</v>
      </c>
    </row>
    <row r="214" s="2" customFormat="1">
      <c r="A214" s="37"/>
      <c r="B214" s="38"/>
      <c r="C214" s="39"/>
      <c r="D214" s="230" t="s">
        <v>146</v>
      </c>
      <c r="E214" s="39"/>
      <c r="F214" s="231" t="s">
        <v>1192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146</v>
      </c>
      <c r="AU214" s="16" t="s">
        <v>86</v>
      </c>
    </row>
    <row r="215" s="14" customFormat="1">
      <c r="A215" s="14"/>
      <c r="B215" s="246"/>
      <c r="C215" s="247"/>
      <c r="D215" s="237" t="s">
        <v>148</v>
      </c>
      <c r="E215" s="248" t="s">
        <v>1</v>
      </c>
      <c r="F215" s="249" t="s">
        <v>310</v>
      </c>
      <c r="G215" s="247"/>
      <c r="H215" s="250">
        <v>22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6" t="s">
        <v>148</v>
      </c>
      <c r="AU215" s="256" t="s">
        <v>86</v>
      </c>
      <c r="AV215" s="14" t="s">
        <v>86</v>
      </c>
      <c r="AW215" s="14" t="s">
        <v>32</v>
      </c>
      <c r="AX215" s="14" t="s">
        <v>84</v>
      </c>
      <c r="AY215" s="256" t="s">
        <v>137</v>
      </c>
    </row>
    <row r="216" s="2" customFormat="1" ht="24.15" customHeight="1">
      <c r="A216" s="37"/>
      <c r="B216" s="38"/>
      <c r="C216" s="217" t="s">
        <v>459</v>
      </c>
      <c r="D216" s="217" t="s">
        <v>139</v>
      </c>
      <c r="E216" s="218" t="s">
        <v>1194</v>
      </c>
      <c r="F216" s="219" t="s">
        <v>1195</v>
      </c>
      <c r="G216" s="220" t="s">
        <v>280</v>
      </c>
      <c r="H216" s="221">
        <v>6</v>
      </c>
      <c r="I216" s="222"/>
      <c r="J216" s="223">
        <f>ROUND(I216*H216,2)</f>
        <v>0</v>
      </c>
      <c r="K216" s="219" t="s">
        <v>143</v>
      </c>
      <c r="L216" s="43"/>
      <c r="M216" s="224" t="s">
        <v>1</v>
      </c>
      <c r="N216" s="225" t="s">
        <v>41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598</v>
      </c>
      <c r="AT216" s="228" t="s">
        <v>139</v>
      </c>
      <c r="AU216" s="228" t="s">
        <v>86</v>
      </c>
      <c r="AY216" s="16" t="s">
        <v>137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84</v>
      </c>
      <c r="BK216" s="229">
        <f>ROUND(I216*H216,2)</f>
        <v>0</v>
      </c>
      <c r="BL216" s="16" t="s">
        <v>598</v>
      </c>
      <c r="BM216" s="228" t="s">
        <v>1369</v>
      </c>
    </row>
    <row r="217" s="2" customFormat="1">
      <c r="A217" s="37"/>
      <c r="B217" s="38"/>
      <c r="C217" s="39"/>
      <c r="D217" s="230" t="s">
        <v>146</v>
      </c>
      <c r="E217" s="39"/>
      <c r="F217" s="231" t="s">
        <v>1197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146</v>
      </c>
      <c r="AU217" s="16" t="s">
        <v>86</v>
      </c>
    </row>
    <row r="218" s="14" customFormat="1">
      <c r="A218" s="14"/>
      <c r="B218" s="246"/>
      <c r="C218" s="247"/>
      <c r="D218" s="237" t="s">
        <v>148</v>
      </c>
      <c r="E218" s="248" t="s">
        <v>1</v>
      </c>
      <c r="F218" s="249" t="s">
        <v>192</v>
      </c>
      <c r="G218" s="247"/>
      <c r="H218" s="250">
        <v>6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148</v>
      </c>
      <c r="AU218" s="256" t="s">
        <v>86</v>
      </c>
      <c r="AV218" s="14" t="s">
        <v>86</v>
      </c>
      <c r="AW218" s="14" t="s">
        <v>32</v>
      </c>
      <c r="AX218" s="14" t="s">
        <v>84</v>
      </c>
      <c r="AY218" s="256" t="s">
        <v>137</v>
      </c>
    </row>
    <row r="219" s="2" customFormat="1" ht="24.15" customHeight="1">
      <c r="A219" s="37"/>
      <c r="B219" s="38"/>
      <c r="C219" s="217" t="s">
        <v>466</v>
      </c>
      <c r="D219" s="217" t="s">
        <v>139</v>
      </c>
      <c r="E219" s="218" t="s">
        <v>1198</v>
      </c>
      <c r="F219" s="219" t="s">
        <v>1199</v>
      </c>
      <c r="G219" s="220" t="s">
        <v>280</v>
      </c>
      <c r="H219" s="221">
        <v>22</v>
      </c>
      <c r="I219" s="222"/>
      <c r="J219" s="223">
        <f>ROUND(I219*H219,2)</f>
        <v>0</v>
      </c>
      <c r="K219" s="219" t="s">
        <v>143</v>
      </c>
      <c r="L219" s="43"/>
      <c r="M219" s="224" t="s">
        <v>1</v>
      </c>
      <c r="N219" s="225" t="s">
        <v>41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598</v>
      </c>
      <c r="AT219" s="228" t="s">
        <v>139</v>
      </c>
      <c r="AU219" s="228" t="s">
        <v>86</v>
      </c>
      <c r="AY219" s="16" t="s">
        <v>137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84</v>
      </c>
      <c r="BK219" s="229">
        <f>ROUND(I219*H219,2)</f>
        <v>0</v>
      </c>
      <c r="BL219" s="16" t="s">
        <v>598</v>
      </c>
      <c r="BM219" s="228" t="s">
        <v>1370</v>
      </c>
    </row>
    <row r="220" s="2" customFormat="1">
      <c r="A220" s="37"/>
      <c r="B220" s="38"/>
      <c r="C220" s="39"/>
      <c r="D220" s="230" t="s">
        <v>146</v>
      </c>
      <c r="E220" s="39"/>
      <c r="F220" s="231" t="s">
        <v>1201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146</v>
      </c>
      <c r="AU220" s="16" t="s">
        <v>86</v>
      </c>
    </row>
    <row r="221" s="14" customFormat="1">
      <c r="A221" s="14"/>
      <c r="B221" s="246"/>
      <c r="C221" s="247"/>
      <c r="D221" s="237" t="s">
        <v>148</v>
      </c>
      <c r="E221" s="248" t="s">
        <v>1</v>
      </c>
      <c r="F221" s="249" t="s">
        <v>310</v>
      </c>
      <c r="G221" s="247"/>
      <c r="H221" s="250">
        <v>22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148</v>
      </c>
      <c r="AU221" s="256" t="s">
        <v>86</v>
      </c>
      <c r="AV221" s="14" t="s">
        <v>86</v>
      </c>
      <c r="AW221" s="14" t="s">
        <v>32</v>
      </c>
      <c r="AX221" s="14" t="s">
        <v>84</v>
      </c>
      <c r="AY221" s="256" t="s">
        <v>137</v>
      </c>
    </row>
    <row r="222" s="2" customFormat="1" ht="24.15" customHeight="1">
      <c r="A222" s="37"/>
      <c r="B222" s="38"/>
      <c r="C222" s="217" t="s">
        <v>472</v>
      </c>
      <c r="D222" s="217" t="s">
        <v>139</v>
      </c>
      <c r="E222" s="218" t="s">
        <v>1206</v>
      </c>
      <c r="F222" s="219" t="s">
        <v>1207</v>
      </c>
      <c r="G222" s="220" t="s">
        <v>280</v>
      </c>
      <c r="H222" s="221">
        <v>12</v>
      </c>
      <c r="I222" s="222"/>
      <c r="J222" s="223">
        <f>ROUND(I222*H222,2)</f>
        <v>0</v>
      </c>
      <c r="K222" s="219" t="s">
        <v>143</v>
      </c>
      <c r="L222" s="43"/>
      <c r="M222" s="224" t="s">
        <v>1</v>
      </c>
      <c r="N222" s="225" t="s">
        <v>41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598</v>
      </c>
      <c r="AT222" s="228" t="s">
        <v>139</v>
      </c>
      <c r="AU222" s="228" t="s">
        <v>86</v>
      </c>
      <c r="AY222" s="16" t="s">
        <v>137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84</v>
      </c>
      <c r="BK222" s="229">
        <f>ROUND(I222*H222,2)</f>
        <v>0</v>
      </c>
      <c r="BL222" s="16" t="s">
        <v>598</v>
      </c>
      <c r="BM222" s="228" t="s">
        <v>1371</v>
      </c>
    </row>
    <row r="223" s="2" customFormat="1">
      <c r="A223" s="37"/>
      <c r="B223" s="38"/>
      <c r="C223" s="39"/>
      <c r="D223" s="230" t="s">
        <v>146</v>
      </c>
      <c r="E223" s="39"/>
      <c r="F223" s="231" t="s">
        <v>1209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146</v>
      </c>
      <c r="AU223" s="16" t="s">
        <v>86</v>
      </c>
    </row>
    <row r="224" s="14" customFormat="1">
      <c r="A224" s="14"/>
      <c r="B224" s="246"/>
      <c r="C224" s="247"/>
      <c r="D224" s="237" t="s">
        <v>148</v>
      </c>
      <c r="E224" s="248" t="s">
        <v>1</v>
      </c>
      <c r="F224" s="249" t="s">
        <v>243</v>
      </c>
      <c r="G224" s="247"/>
      <c r="H224" s="250">
        <v>12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148</v>
      </c>
      <c r="AU224" s="256" t="s">
        <v>86</v>
      </c>
      <c r="AV224" s="14" t="s">
        <v>86</v>
      </c>
      <c r="AW224" s="14" t="s">
        <v>32</v>
      </c>
      <c r="AX224" s="14" t="s">
        <v>84</v>
      </c>
      <c r="AY224" s="256" t="s">
        <v>137</v>
      </c>
    </row>
    <row r="225" s="2" customFormat="1" ht="24.15" customHeight="1">
      <c r="A225" s="37"/>
      <c r="B225" s="38"/>
      <c r="C225" s="217" t="s">
        <v>477</v>
      </c>
      <c r="D225" s="217" t="s">
        <v>139</v>
      </c>
      <c r="E225" s="218" t="s">
        <v>1210</v>
      </c>
      <c r="F225" s="219" t="s">
        <v>1211</v>
      </c>
      <c r="G225" s="220" t="s">
        <v>154</v>
      </c>
      <c r="H225" s="221">
        <v>2.2000000000000002</v>
      </c>
      <c r="I225" s="222"/>
      <c r="J225" s="223">
        <f>ROUND(I225*H225,2)</f>
        <v>0</v>
      </c>
      <c r="K225" s="219" t="s">
        <v>143</v>
      </c>
      <c r="L225" s="43"/>
      <c r="M225" s="224" t="s">
        <v>1</v>
      </c>
      <c r="N225" s="225" t="s">
        <v>41</v>
      </c>
      <c r="O225" s="90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598</v>
      </c>
      <c r="AT225" s="228" t="s">
        <v>139</v>
      </c>
      <c r="AU225" s="228" t="s">
        <v>86</v>
      </c>
      <c r="AY225" s="16" t="s">
        <v>137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84</v>
      </c>
      <c r="BK225" s="229">
        <f>ROUND(I225*H225,2)</f>
        <v>0</v>
      </c>
      <c r="BL225" s="16" t="s">
        <v>598</v>
      </c>
      <c r="BM225" s="228" t="s">
        <v>1372</v>
      </c>
    </row>
    <row r="226" s="2" customFormat="1">
      <c r="A226" s="37"/>
      <c r="B226" s="38"/>
      <c r="C226" s="39"/>
      <c r="D226" s="230" t="s">
        <v>146</v>
      </c>
      <c r="E226" s="39"/>
      <c r="F226" s="231" t="s">
        <v>1213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146</v>
      </c>
      <c r="AU226" s="16" t="s">
        <v>86</v>
      </c>
    </row>
    <row r="227" s="14" customFormat="1">
      <c r="A227" s="14"/>
      <c r="B227" s="246"/>
      <c r="C227" s="247"/>
      <c r="D227" s="237" t="s">
        <v>148</v>
      </c>
      <c r="E227" s="248" t="s">
        <v>1</v>
      </c>
      <c r="F227" s="249" t="s">
        <v>1373</v>
      </c>
      <c r="G227" s="247"/>
      <c r="H227" s="250">
        <v>2.2000000000000002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148</v>
      </c>
      <c r="AU227" s="256" t="s">
        <v>86</v>
      </c>
      <c r="AV227" s="14" t="s">
        <v>86</v>
      </c>
      <c r="AW227" s="14" t="s">
        <v>32</v>
      </c>
      <c r="AX227" s="14" t="s">
        <v>84</v>
      </c>
      <c r="AY227" s="256" t="s">
        <v>137</v>
      </c>
    </row>
    <row r="228" s="2" customFormat="1" ht="37.8" customHeight="1">
      <c r="A228" s="37"/>
      <c r="B228" s="38"/>
      <c r="C228" s="217" t="s">
        <v>490</v>
      </c>
      <c r="D228" s="217" t="s">
        <v>139</v>
      </c>
      <c r="E228" s="218" t="s">
        <v>1215</v>
      </c>
      <c r="F228" s="219" t="s">
        <v>1216</v>
      </c>
      <c r="G228" s="220" t="s">
        <v>154</v>
      </c>
      <c r="H228" s="221">
        <v>2.2000000000000002</v>
      </c>
      <c r="I228" s="222"/>
      <c r="J228" s="223">
        <f>ROUND(I228*H228,2)</f>
        <v>0</v>
      </c>
      <c r="K228" s="219" t="s">
        <v>143</v>
      </c>
      <c r="L228" s="43"/>
      <c r="M228" s="224" t="s">
        <v>1</v>
      </c>
      <c r="N228" s="225" t="s">
        <v>41</v>
      </c>
      <c r="O228" s="90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28" t="s">
        <v>598</v>
      </c>
      <c r="AT228" s="228" t="s">
        <v>139</v>
      </c>
      <c r="AU228" s="228" t="s">
        <v>86</v>
      </c>
      <c r="AY228" s="16" t="s">
        <v>137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6" t="s">
        <v>84</v>
      </c>
      <c r="BK228" s="229">
        <f>ROUND(I228*H228,2)</f>
        <v>0</v>
      </c>
      <c r="BL228" s="16" t="s">
        <v>598</v>
      </c>
      <c r="BM228" s="228" t="s">
        <v>1374</v>
      </c>
    </row>
    <row r="229" s="2" customFormat="1">
      <c r="A229" s="37"/>
      <c r="B229" s="38"/>
      <c r="C229" s="39"/>
      <c r="D229" s="230" t="s">
        <v>146</v>
      </c>
      <c r="E229" s="39"/>
      <c r="F229" s="231" t="s">
        <v>1218</v>
      </c>
      <c r="G229" s="39"/>
      <c r="H229" s="39"/>
      <c r="I229" s="232"/>
      <c r="J229" s="39"/>
      <c r="K229" s="39"/>
      <c r="L229" s="43"/>
      <c r="M229" s="233"/>
      <c r="N229" s="234"/>
      <c r="O229" s="90"/>
      <c r="P229" s="90"/>
      <c r="Q229" s="90"/>
      <c r="R229" s="90"/>
      <c r="S229" s="90"/>
      <c r="T229" s="91"/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T229" s="16" t="s">
        <v>146</v>
      </c>
      <c r="AU229" s="16" t="s">
        <v>86</v>
      </c>
    </row>
    <row r="230" s="14" customFormat="1">
      <c r="A230" s="14"/>
      <c r="B230" s="246"/>
      <c r="C230" s="247"/>
      <c r="D230" s="237" t="s">
        <v>148</v>
      </c>
      <c r="E230" s="248" t="s">
        <v>1</v>
      </c>
      <c r="F230" s="249" t="s">
        <v>1373</v>
      </c>
      <c r="G230" s="247"/>
      <c r="H230" s="250">
        <v>2.2000000000000002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6" t="s">
        <v>148</v>
      </c>
      <c r="AU230" s="256" t="s">
        <v>86</v>
      </c>
      <c r="AV230" s="14" t="s">
        <v>86</v>
      </c>
      <c r="AW230" s="14" t="s">
        <v>32</v>
      </c>
      <c r="AX230" s="14" t="s">
        <v>84</v>
      </c>
      <c r="AY230" s="256" t="s">
        <v>137</v>
      </c>
    </row>
    <row r="231" s="2" customFormat="1" ht="24.15" customHeight="1">
      <c r="A231" s="37"/>
      <c r="B231" s="38"/>
      <c r="C231" s="217" t="s">
        <v>499</v>
      </c>
      <c r="D231" s="217" t="s">
        <v>139</v>
      </c>
      <c r="E231" s="218" t="s">
        <v>1219</v>
      </c>
      <c r="F231" s="219" t="s">
        <v>1220</v>
      </c>
      <c r="G231" s="220" t="s">
        <v>210</v>
      </c>
      <c r="H231" s="221">
        <v>2.2000000000000002</v>
      </c>
      <c r="I231" s="222"/>
      <c r="J231" s="223">
        <f>ROUND(I231*H231,2)</f>
        <v>0</v>
      </c>
      <c r="K231" s="219" t="s">
        <v>143</v>
      </c>
      <c r="L231" s="43"/>
      <c r="M231" s="224" t="s">
        <v>1</v>
      </c>
      <c r="N231" s="225" t="s">
        <v>41</v>
      </c>
      <c r="O231" s="90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598</v>
      </c>
      <c r="AT231" s="228" t="s">
        <v>139</v>
      </c>
      <c r="AU231" s="228" t="s">
        <v>86</v>
      </c>
      <c r="AY231" s="16" t="s">
        <v>137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84</v>
      </c>
      <c r="BK231" s="229">
        <f>ROUND(I231*H231,2)</f>
        <v>0</v>
      </c>
      <c r="BL231" s="16" t="s">
        <v>598</v>
      </c>
      <c r="BM231" s="228" t="s">
        <v>1375</v>
      </c>
    </row>
    <row r="232" s="2" customFormat="1">
      <c r="A232" s="37"/>
      <c r="B232" s="38"/>
      <c r="C232" s="39"/>
      <c r="D232" s="230" t="s">
        <v>146</v>
      </c>
      <c r="E232" s="39"/>
      <c r="F232" s="231" t="s">
        <v>1222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146</v>
      </c>
      <c r="AU232" s="16" t="s">
        <v>86</v>
      </c>
    </row>
    <row r="233" s="14" customFormat="1">
      <c r="A233" s="14"/>
      <c r="B233" s="246"/>
      <c r="C233" s="247"/>
      <c r="D233" s="237" t="s">
        <v>148</v>
      </c>
      <c r="E233" s="248" t="s">
        <v>1</v>
      </c>
      <c r="F233" s="249" t="s">
        <v>1373</v>
      </c>
      <c r="G233" s="247"/>
      <c r="H233" s="250">
        <v>2.2000000000000002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148</v>
      </c>
      <c r="AU233" s="256" t="s">
        <v>86</v>
      </c>
      <c r="AV233" s="14" t="s">
        <v>86</v>
      </c>
      <c r="AW233" s="14" t="s">
        <v>32</v>
      </c>
      <c r="AX233" s="14" t="s">
        <v>84</v>
      </c>
      <c r="AY233" s="256" t="s">
        <v>137</v>
      </c>
    </row>
    <row r="234" s="2" customFormat="1" ht="24.15" customHeight="1">
      <c r="A234" s="37"/>
      <c r="B234" s="38"/>
      <c r="C234" s="217" t="s">
        <v>504</v>
      </c>
      <c r="D234" s="217" t="s">
        <v>139</v>
      </c>
      <c r="E234" s="218" t="s">
        <v>1224</v>
      </c>
      <c r="F234" s="219" t="s">
        <v>1225</v>
      </c>
      <c r="G234" s="220" t="s">
        <v>142</v>
      </c>
      <c r="H234" s="221">
        <v>6</v>
      </c>
      <c r="I234" s="222"/>
      <c r="J234" s="223">
        <f>ROUND(I234*H234,2)</f>
        <v>0</v>
      </c>
      <c r="K234" s="219" t="s">
        <v>143</v>
      </c>
      <c r="L234" s="43"/>
      <c r="M234" s="224" t="s">
        <v>1</v>
      </c>
      <c r="N234" s="225" t="s">
        <v>41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598</v>
      </c>
      <c r="AT234" s="228" t="s">
        <v>139</v>
      </c>
      <c r="AU234" s="228" t="s">
        <v>86</v>
      </c>
      <c r="AY234" s="16" t="s">
        <v>137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84</v>
      </c>
      <c r="BK234" s="229">
        <f>ROUND(I234*H234,2)</f>
        <v>0</v>
      </c>
      <c r="BL234" s="16" t="s">
        <v>598</v>
      </c>
      <c r="BM234" s="228" t="s">
        <v>1376</v>
      </c>
    </row>
    <row r="235" s="2" customFormat="1">
      <c r="A235" s="37"/>
      <c r="B235" s="38"/>
      <c r="C235" s="39"/>
      <c r="D235" s="230" t="s">
        <v>146</v>
      </c>
      <c r="E235" s="39"/>
      <c r="F235" s="231" t="s">
        <v>1227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146</v>
      </c>
      <c r="AU235" s="16" t="s">
        <v>86</v>
      </c>
    </row>
    <row r="236" s="14" customFormat="1">
      <c r="A236" s="14"/>
      <c r="B236" s="246"/>
      <c r="C236" s="247"/>
      <c r="D236" s="237" t="s">
        <v>148</v>
      </c>
      <c r="E236" s="248" t="s">
        <v>1</v>
      </c>
      <c r="F236" s="249" t="s">
        <v>192</v>
      </c>
      <c r="G236" s="247"/>
      <c r="H236" s="250">
        <v>6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148</v>
      </c>
      <c r="AU236" s="256" t="s">
        <v>86</v>
      </c>
      <c r="AV236" s="14" t="s">
        <v>86</v>
      </c>
      <c r="AW236" s="14" t="s">
        <v>32</v>
      </c>
      <c r="AX236" s="14" t="s">
        <v>84</v>
      </c>
      <c r="AY236" s="256" t="s">
        <v>137</v>
      </c>
    </row>
    <row r="237" s="2" customFormat="1" ht="16.5" customHeight="1">
      <c r="A237" s="37"/>
      <c r="B237" s="38"/>
      <c r="C237" s="217" t="s">
        <v>511</v>
      </c>
      <c r="D237" s="217" t="s">
        <v>139</v>
      </c>
      <c r="E237" s="218" t="s">
        <v>1228</v>
      </c>
      <c r="F237" s="219" t="s">
        <v>1229</v>
      </c>
      <c r="G237" s="220" t="s">
        <v>142</v>
      </c>
      <c r="H237" s="221">
        <v>6</v>
      </c>
      <c r="I237" s="222"/>
      <c r="J237" s="223">
        <f>ROUND(I237*H237,2)</f>
        <v>0</v>
      </c>
      <c r="K237" s="219" t="s">
        <v>143</v>
      </c>
      <c r="L237" s="43"/>
      <c r="M237" s="224" t="s">
        <v>1</v>
      </c>
      <c r="N237" s="225" t="s">
        <v>41</v>
      </c>
      <c r="O237" s="90"/>
      <c r="P237" s="226">
        <f>O237*H237</f>
        <v>0</v>
      </c>
      <c r="Q237" s="226">
        <v>3.0000000000000001E-05</v>
      </c>
      <c r="R237" s="226">
        <f>Q237*H237</f>
        <v>0.00018000000000000001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598</v>
      </c>
      <c r="AT237" s="228" t="s">
        <v>139</v>
      </c>
      <c r="AU237" s="228" t="s">
        <v>86</v>
      </c>
      <c r="AY237" s="16" t="s">
        <v>137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84</v>
      </c>
      <c r="BK237" s="229">
        <f>ROUND(I237*H237,2)</f>
        <v>0</v>
      </c>
      <c r="BL237" s="16" t="s">
        <v>598</v>
      </c>
      <c r="BM237" s="228" t="s">
        <v>1377</v>
      </c>
    </row>
    <row r="238" s="2" customFormat="1">
      <c r="A238" s="37"/>
      <c r="B238" s="38"/>
      <c r="C238" s="39"/>
      <c r="D238" s="230" t="s">
        <v>146</v>
      </c>
      <c r="E238" s="39"/>
      <c r="F238" s="231" t="s">
        <v>1231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146</v>
      </c>
      <c r="AU238" s="16" t="s">
        <v>86</v>
      </c>
    </row>
    <row r="239" s="14" customFormat="1">
      <c r="A239" s="14"/>
      <c r="B239" s="246"/>
      <c r="C239" s="247"/>
      <c r="D239" s="237" t="s">
        <v>148</v>
      </c>
      <c r="E239" s="248" t="s">
        <v>1</v>
      </c>
      <c r="F239" s="249" t="s">
        <v>192</v>
      </c>
      <c r="G239" s="247"/>
      <c r="H239" s="250">
        <v>6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148</v>
      </c>
      <c r="AU239" s="256" t="s">
        <v>86</v>
      </c>
      <c r="AV239" s="14" t="s">
        <v>86</v>
      </c>
      <c r="AW239" s="14" t="s">
        <v>32</v>
      </c>
      <c r="AX239" s="14" t="s">
        <v>84</v>
      </c>
      <c r="AY239" s="256" t="s">
        <v>137</v>
      </c>
    </row>
    <row r="240" s="2" customFormat="1" ht="33" customHeight="1">
      <c r="A240" s="37"/>
      <c r="B240" s="38"/>
      <c r="C240" s="217" t="s">
        <v>517</v>
      </c>
      <c r="D240" s="217" t="s">
        <v>139</v>
      </c>
      <c r="E240" s="218" t="s">
        <v>1236</v>
      </c>
      <c r="F240" s="219" t="s">
        <v>1237</v>
      </c>
      <c r="G240" s="220" t="s">
        <v>142</v>
      </c>
      <c r="H240" s="221">
        <v>1.5</v>
      </c>
      <c r="I240" s="222"/>
      <c r="J240" s="223">
        <f>ROUND(I240*H240,2)</f>
        <v>0</v>
      </c>
      <c r="K240" s="219" t="s">
        <v>143</v>
      </c>
      <c r="L240" s="43"/>
      <c r="M240" s="224" t="s">
        <v>1</v>
      </c>
      <c r="N240" s="225" t="s">
        <v>41</v>
      </c>
      <c r="O240" s="90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598</v>
      </c>
      <c r="AT240" s="228" t="s">
        <v>139</v>
      </c>
      <c r="AU240" s="228" t="s">
        <v>86</v>
      </c>
      <c r="AY240" s="16" t="s">
        <v>137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84</v>
      </c>
      <c r="BK240" s="229">
        <f>ROUND(I240*H240,2)</f>
        <v>0</v>
      </c>
      <c r="BL240" s="16" t="s">
        <v>598</v>
      </c>
      <c r="BM240" s="228" t="s">
        <v>1378</v>
      </c>
    </row>
    <row r="241" s="2" customFormat="1">
      <c r="A241" s="37"/>
      <c r="B241" s="38"/>
      <c r="C241" s="39"/>
      <c r="D241" s="230" t="s">
        <v>146</v>
      </c>
      <c r="E241" s="39"/>
      <c r="F241" s="231" t="s">
        <v>1239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146</v>
      </c>
      <c r="AU241" s="16" t="s">
        <v>86</v>
      </c>
    </row>
    <row r="242" s="14" customFormat="1">
      <c r="A242" s="14"/>
      <c r="B242" s="246"/>
      <c r="C242" s="247"/>
      <c r="D242" s="237" t="s">
        <v>148</v>
      </c>
      <c r="E242" s="248" t="s">
        <v>1</v>
      </c>
      <c r="F242" s="249" t="s">
        <v>1356</v>
      </c>
      <c r="G242" s="247"/>
      <c r="H242" s="250">
        <v>1.5</v>
      </c>
      <c r="I242" s="251"/>
      <c r="J242" s="247"/>
      <c r="K242" s="247"/>
      <c r="L242" s="252"/>
      <c r="M242" s="253"/>
      <c r="N242" s="254"/>
      <c r="O242" s="254"/>
      <c r="P242" s="254"/>
      <c r="Q242" s="254"/>
      <c r="R242" s="254"/>
      <c r="S242" s="254"/>
      <c r="T242" s="25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6" t="s">
        <v>148</v>
      </c>
      <c r="AU242" s="256" t="s">
        <v>86</v>
      </c>
      <c r="AV242" s="14" t="s">
        <v>86</v>
      </c>
      <c r="AW242" s="14" t="s">
        <v>32</v>
      </c>
      <c r="AX242" s="14" t="s">
        <v>84</v>
      </c>
      <c r="AY242" s="256" t="s">
        <v>137</v>
      </c>
    </row>
    <row r="243" s="2" customFormat="1" ht="37.8" customHeight="1">
      <c r="A243" s="37"/>
      <c r="B243" s="38"/>
      <c r="C243" s="217" t="s">
        <v>524</v>
      </c>
      <c r="D243" s="217" t="s">
        <v>139</v>
      </c>
      <c r="E243" s="218" t="s">
        <v>1245</v>
      </c>
      <c r="F243" s="219" t="s">
        <v>1246</v>
      </c>
      <c r="G243" s="220" t="s">
        <v>142</v>
      </c>
      <c r="H243" s="221">
        <v>1.5</v>
      </c>
      <c r="I243" s="222"/>
      <c r="J243" s="223">
        <f>ROUND(I243*H243,2)</f>
        <v>0</v>
      </c>
      <c r="K243" s="219" t="s">
        <v>143</v>
      </c>
      <c r="L243" s="43"/>
      <c r="M243" s="224" t="s">
        <v>1</v>
      </c>
      <c r="N243" s="225" t="s">
        <v>41</v>
      </c>
      <c r="O243" s="90"/>
      <c r="P243" s="226">
        <f>O243*H243</f>
        <v>0</v>
      </c>
      <c r="Q243" s="226">
        <v>0.084250000000000005</v>
      </c>
      <c r="R243" s="226">
        <f>Q243*H243</f>
        <v>0.12637500000000002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598</v>
      </c>
      <c r="AT243" s="228" t="s">
        <v>139</v>
      </c>
      <c r="AU243" s="228" t="s">
        <v>86</v>
      </c>
      <c r="AY243" s="16" t="s">
        <v>137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84</v>
      </c>
      <c r="BK243" s="229">
        <f>ROUND(I243*H243,2)</f>
        <v>0</v>
      </c>
      <c r="BL243" s="16" t="s">
        <v>598</v>
      </c>
      <c r="BM243" s="228" t="s">
        <v>1379</v>
      </c>
    </row>
    <row r="244" s="2" customFormat="1">
      <c r="A244" s="37"/>
      <c r="B244" s="38"/>
      <c r="C244" s="39"/>
      <c r="D244" s="230" t="s">
        <v>146</v>
      </c>
      <c r="E244" s="39"/>
      <c r="F244" s="231" t="s">
        <v>1248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146</v>
      </c>
      <c r="AU244" s="16" t="s">
        <v>86</v>
      </c>
    </row>
    <row r="245" s="14" customFormat="1">
      <c r="A245" s="14"/>
      <c r="B245" s="246"/>
      <c r="C245" s="247"/>
      <c r="D245" s="237" t="s">
        <v>148</v>
      </c>
      <c r="E245" s="248" t="s">
        <v>1</v>
      </c>
      <c r="F245" s="249" t="s">
        <v>1356</v>
      </c>
      <c r="G245" s="247"/>
      <c r="H245" s="250">
        <v>1.5</v>
      </c>
      <c r="I245" s="251"/>
      <c r="J245" s="247"/>
      <c r="K245" s="247"/>
      <c r="L245" s="252"/>
      <c r="M245" s="273"/>
      <c r="N245" s="274"/>
      <c r="O245" s="274"/>
      <c r="P245" s="274"/>
      <c r="Q245" s="274"/>
      <c r="R245" s="274"/>
      <c r="S245" s="274"/>
      <c r="T245" s="27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148</v>
      </c>
      <c r="AU245" s="256" t="s">
        <v>86</v>
      </c>
      <c r="AV245" s="14" t="s">
        <v>86</v>
      </c>
      <c r="AW245" s="14" t="s">
        <v>32</v>
      </c>
      <c r="AX245" s="14" t="s">
        <v>84</v>
      </c>
      <c r="AY245" s="256" t="s">
        <v>137</v>
      </c>
    </row>
    <row r="246" s="2" customFormat="1" ht="6.96" customHeight="1">
      <c r="A246" s="37"/>
      <c r="B246" s="65"/>
      <c r="C246" s="66"/>
      <c r="D246" s="66"/>
      <c r="E246" s="66"/>
      <c r="F246" s="66"/>
      <c r="G246" s="66"/>
      <c r="H246" s="66"/>
      <c r="I246" s="66"/>
      <c r="J246" s="66"/>
      <c r="K246" s="66"/>
      <c r="L246" s="43"/>
      <c r="M246" s="37"/>
      <c r="O246" s="37"/>
      <c r="P246" s="37"/>
      <c r="Q246" s="37"/>
      <c r="R246" s="37"/>
      <c r="S246" s="37"/>
      <c r="T246" s="37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</row>
  </sheetData>
  <sheetProtection sheet="1" autoFilter="0" formatColumns="0" formatRows="0" objects="1" scenarios="1" spinCount="100000" saltValue="uYl0UahUkabhGFKm/SeVMzF8WKkYohC0LcVPftBUm+EVXuQpewOZrxs1OAo0uDC/ayGK1n3ebGTZS+0HY+14aw==" hashValue="w1J2WegA/SsTGqDoI+H4B6L8+Fz4kBA38mEXOiA1h82plOB8LkQOqSy6Q/rV6I72ynlA7KRYfPdEDW3Q5Uoqlw==" algorithmName="SHA-512" password="CC35"/>
  <autoFilter ref="C118:K24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5" r:id="rId1" display="https://podminky.urs.cz/item/CS_URS_2023_01/741110002"/>
    <hyperlink ref="F131" r:id="rId2" display="https://podminky.urs.cz/item/CS_URS_2023_01/741122211"/>
    <hyperlink ref="F136" r:id="rId3" display="https://podminky.urs.cz/item/CS_URS_2023_01/741122223"/>
    <hyperlink ref="F141" r:id="rId4" display="https://podminky.urs.cz/item/CS_URS_2023_01/741130001"/>
    <hyperlink ref="F144" r:id="rId5" display="https://podminky.urs.cz/item/CS_URS_2023_01/741130006"/>
    <hyperlink ref="F147" r:id="rId6" display="https://podminky.urs.cz/item/CS_URS_2023_01/741132424"/>
    <hyperlink ref="F151" r:id="rId7" display="https://podminky.urs.cz/item/CS_URS_2023_01/741320101"/>
    <hyperlink ref="F155" r:id="rId8" display="https://podminky.urs.cz/item/CS_URS_2023_01/741320041"/>
    <hyperlink ref="F159" r:id="rId9" display="https://podminky.urs.cz/item/CS_URS_2023_01/741330032"/>
    <hyperlink ref="F163" r:id="rId10" display="https://podminky.urs.cz/item/CS_URS_2023_01/741231002"/>
    <hyperlink ref="F167" r:id="rId11" display="https://podminky.urs.cz/item/CS_URS_2023_01/741410041"/>
    <hyperlink ref="F175" r:id="rId12" display="https://podminky.urs.cz/item/CS_URS_2023_01/741420021"/>
    <hyperlink ref="F181" r:id="rId13" display="https://podminky.urs.cz/item/CS_URS_2023_01/210204011"/>
    <hyperlink ref="F185" r:id="rId14" display="https://podminky.urs.cz/item/CS_URS_2023_01/741372051"/>
    <hyperlink ref="F193" r:id="rId15" display="https://podminky.urs.cz/item/CS_URS_2023_01/741810001"/>
    <hyperlink ref="F196" r:id="rId16" display="https://podminky.urs.cz/item/CS_URS_2023_01/460010025"/>
    <hyperlink ref="F199" r:id="rId17" display="https://podminky.urs.cz/item/CS_URS_2023_01/468021221"/>
    <hyperlink ref="F202" r:id="rId18" display="https://podminky.urs.cz/item/CS_URS_2023_01/460131113"/>
    <hyperlink ref="F205" r:id="rId19" display="https://podminky.urs.cz/item/CS_URS_2023_01/460641113"/>
    <hyperlink ref="F208" r:id="rId20" display="https://podminky.urs.cz/item/CS_URS_2023_01/460161252"/>
    <hyperlink ref="F211" r:id="rId21" display="https://podminky.urs.cz/item/CS_URS_2023_01/460161272"/>
    <hyperlink ref="F214" r:id="rId22" display="https://podminky.urs.cz/item/CS_URS_2023_01/460661512"/>
    <hyperlink ref="F217" r:id="rId23" display="https://podminky.urs.cz/item/CS_URS_2023_01/460742111"/>
    <hyperlink ref="F220" r:id="rId24" display="https://podminky.urs.cz/item/CS_URS_2023_01/460431242"/>
    <hyperlink ref="F223" r:id="rId25" display="https://podminky.urs.cz/item/CS_URS_2023_01/460431282"/>
    <hyperlink ref="F226" r:id="rId26" display="https://podminky.urs.cz/item/CS_URS_2023_01/460371111"/>
    <hyperlink ref="F229" r:id="rId27" display="https://podminky.urs.cz/item/CS_URS_2023_01/460341113"/>
    <hyperlink ref="F232" r:id="rId28" display="https://podminky.urs.cz/item/CS_URS_2023_01/460361111"/>
    <hyperlink ref="F235" r:id="rId29" display="https://podminky.urs.cz/item/CS_URS_2023_01/460481122"/>
    <hyperlink ref="F238" r:id="rId30" display="https://podminky.urs.cz/item/CS_URS_2023_01/460581121"/>
    <hyperlink ref="F241" r:id="rId31" display="https://podminky.urs.cz/item/CS_URS_2023_01/460871143"/>
    <hyperlink ref="F244" r:id="rId32" display="https://podminky.urs.cz/item/CS_URS_2023_01/4608816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Marek Avuk</dc:creator>
  <cp:lastModifiedBy>Marek Avuk</cp:lastModifiedBy>
  <dcterms:created xsi:type="dcterms:W3CDTF">2023-04-11T09:09:44Z</dcterms:created>
  <dcterms:modified xsi:type="dcterms:W3CDTF">2023-04-11T09:09:53Z</dcterms:modified>
</cp:coreProperties>
</file>